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EB_ÚŘEDNÍ DESKA\01_SVR\2024_SVR_2025-2027\"/>
    </mc:Choice>
  </mc:AlternateContent>
  <xr:revisionPtr revIDLastSave="0" documentId="13_ncr:1_{0BF72E59-5349-4F46-AF12-CB38FDCF333A}" xr6:coauthVersionLast="47" xr6:coauthVersionMax="47" xr10:uidLastSave="{00000000-0000-0000-0000-000000000000}"/>
  <bookViews>
    <workbookView xWindow="-120" yWindow="-120" windowWidth="29040" windowHeight="15840" tabRatio="957" xr2:uid="{00000000-000D-0000-FFFF-FFFF00000000}"/>
  </bookViews>
  <sheets>
    <sheet name="Titulní list" sheetId="4" r:id="rId1"/>
    <sheet name="Příjmy" sheetId="2" r:id="rId2"/>
    <sheet name="Bilance Příjmů a Výdajů, saldo" sheetId="1" r:id="rId3"/>
    <sheet name="Výdaje dle kapitol" sheetId="5" r:id="rId4"/>
    <sheet name="Výdaje" sheetId="3" r:id="rId5"/>
  </sheets>
  <definedNames>
    <definedName name="_xlnm._FilterDatabase" localSheetId="2" hidden="1">'Bilance Příjmů a Výdajů, saldo'!$A$22:$L$136</definedName>
    <definedName name="_xlnm._FilterDatabase" localSheetId="4" hidden="1">Výdaje!$A$8:$K$760</definedName>
    <definedName name="_xlnm._FilterDatabase" localSheetId="3" hidden="1">'Výdaje dle kapitol'!$A$4:$R$112</definedName>
    <definedName name="aaa">#REF!</definedName>
    <definedName name="Excel_BuiltIn__FilterDatabase_3">Výdaje!$A$8:$J$634</definedName>
    <definedName name="g">#REF!</definedName>
    <definedName name="l">#REF!</definedName>
    <definedName name="_xlnm.Print_Titles" localSheetId="2">'Bilance Příjmů a Výdajů, saldo'!$19:$22</definedName>
    <definedName name="_xlnm.Print_Titles" localSheetId="4">Výdaje!$2:$8</definedName>
    <definedName name="_xlnm.Print_Titles" localSheetId="3">'Výdaje dle kapitol'!$2:$4</definedName>
    <definedName name="o">#REF!</definedName>
    <definedName name="_xlnm.Print_Area" localSheetId="2">'Bilance Příjmů a Výdajů, saldo'!$A$1:$I$150</definedName>
    <definedName name="_xlnm.Print_Area" localSheetId="1">Příjmy!$A$1:$F$67</definedName>
    <definedName name="_xlnm.Print_Area" localSheetId="4">Výdaje!$A$1:$I$770</definedName>
    <definedName name="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1" i="5" l="1"/>
  <c r="D14" i="2"/>
  <c r="E14" i="2" s="1"/>
  <c r="F123" i="5"/>
  <c r="F121" i="5"/>
  <c r="G117" i="5"/>
  <c r="G118" i="5"/>
  <c r="G119" i="5"/>
  <c r="G120" i="5"/>
  <c r="G116" i="5"/>
  <c r="G115" i="5" s="1"/>
  <c r="G121" i="5" s="1"/>
  <c r="F117" i="5"/>
  <c r="F118" i="5"/>
  <c r="F119" i="5"/>
  <c r="F120" i="5"/>
  <c r="F116" i="5"/>
  <c r="F115" i="5" s="1"/>
  <c r="H140" i="1"/>
  <c r="I140" i="1"/>
  <c r="H141" i="1"/>
  <c r="I141" i="1"/>
  <c r="H142" i="1"/>
  <c r="I142" i="1"/>
  <c r="H143" i="1"/>
  <c r="I143" i="1"/>
  <c r="H144" i="1"/>
  <c r="I144" i="1"/>
  <c r="G141" i="1"/>
  <c r="G142" i="1"/>
  <c r="G143" i="1"/>
  <c r="G144" i="1"/>
  <c r="G140" i="1"/>
  <c r="F141" i="1"/>
  <c r="F142" i="1"/>
  <c r="F143" i="1"/>
  <c r="F144" i="1"/>
  <c r="F140" i="1"/>
  <c r="H139" i="1"/>
  <c r="E141" i="1"/>
  <c r="E142" i="1"/>
  <c r="E143" i="1"/>
  <c r="E144" i="1"/>
  <c r="E140" i="1"/>
  <c r="I139" i="1" l="1"/>
  <c r="G139" i="1"/>
  <c r="F139" i="1"/>
  <c r="E139" i="1"/>
  <c r="C29" i="2" l="1"/>
  <c r="D29" i="2"/>
  <c r="E29" i="2"/>
  <c r="F29" i="2"/>
  <c r="B29" i="2"/>
  <c r="G63" i="5" l="1"/>
  <c r="F63" i="5"/>
  <c r="C53" i="2" l="1"/>
  <c r="C61" i="2" s="1"/>
  <c r="F15" i="1" s="1"/>
  <c r="D53" i="2"/>
  <c r="D61" i="2" s="1"/>
  <c r="G15" i="1" s="1"/>
  <c r="E53" i="2"/>
  <c r="E61" i="2" s="1"/>
  <c r="H15" i="1" s="1"/>
  <c r="F53" i="2"/>
  <c r="F61" i="2" s="1"/>
  <c r="I15" i="1" s="1"/>
  <c r="B53" i="2"/>
  <c r="B61" i="2" s="1"/>
  <c r="E15" i="1" s="1"/>
  <c r="C33" i="2"/>
  <c r="D33" i="2" s="1"/>
  <c r="C41" i="2" l="1"/>
  <c r="F85" i="5" l="1"/>
  <c r="F25" i="5" l="1"/>
  <c r="E40" i="1"/>
  <c r="G48" i="5"/>
  <c r="F61" i="5" l="1"/>
  <c r="F60" i="5" s="1"/>
  <c r="E130" i="1"/>
  <c r="C18" i="2" l="1"/>
  <c r="F135" i="1" l="1"/>
  <c r="G135" i="1"/>
  <c r="H135" i="1"/>
  <c r="I135" i="1"/>
  <c r="F132" i="1"/>
  <c r="E132" i="1"/>
  <c r="F16" i="1" l="1"/>
  <c r="B41" i="2"/>
  <c r="E16" i="1" s="1"/>
  <c r="D41" i="2"/>
  <c r="G16" i="1" s="1"/>
  <c r="E41" i="2"/>
  <c r="H16" i="1" s="1"/>
  <c r="F41" i="2"/>
  <c r="I16" i="1" s="1"/>
  <c r="I91" i="5" l="1"/>
  <c r="H91" i="5"/>
  <c r="F44" i="5" l="1"/>
  <c r="E84" i="1" l="1"/>
  <c r="I49" i="1"/>
  <c r="H49" i="1"/>
  <c r="F79" i="5" l="1"/>
  <c r="G46" i="5"/>
  <c r="F103" i="5" l="1"/>
  <c r="E135" i="1"/>
  <c r="H134" i="1" l="1"/>
  <c r="G134" i="1"/>
  <c r="G130" i="1" l="1"/>
  <c r="H130" i="1"/>
  <c r="F130" i="1" l="1"/>
  <c r="G61" i="5"/>
  <c r="I130" i="1"/>
  <c r="G60" i="5" l="1"/>
  <c r="I60" i="5" s="1"/>
  <c r="I61" i="5"/>
  <c r="H61" i="5"/>
  <c r="I131" i="1" l="1"/>
  <c r="H131" i="1"/>
  <c r="G131" i="1"/>
  <c r="H129" i="1"/>
  <c r="G129" i="1"/>
  <c r="E131" i="1" l="1"/>
  <c r="F131" i="1"/>
  <c r="G48" i="1"/>
  <c r="H48" i="1"/>
  <c r="G82" i="1"/>
  <c r="H82" i="1"/>
  <c r="G73" i="1"/>
  <c r="H26" i="1"/>
  <c r="G26" i="1"/>
  <c r="F26" i="1"/>
  <c r="E128" i="1"/>
  <c r="G128" i="1" l="1"/>
  <c r="H73" i="1"/>
  <c r="I134" i="1" l="1"/>
  <c r="G127" i="1" l="1"/>
  <c r="I73" i="1" l="1"/>
  <c r="I48" i="1"/>
  <c r="I26" i="1"/>
  <c r="F73" i="1" l="1"/>
  <c r="F47" i="5"/>
  <c r="E48" i="1"/>
  <c r="G47" i="5"/>
  <c r="F48" i="1"/>
  <c r="F46" i="5"/>
  <c r="E26" i="1"/>
  <c r="F48" i="5"/>
  <c r="E73" i="1"/>
  <c r="G44" i="5" l="1"/>
  <c r="F128" i="1"/>
  <c r="I46" i="5"/>
  <c r="H46" i="5"/>
  <c r="H47" i="5"/>
  <c r="I47" i="5"/>
  <c r="H48" i="5"/>
  <c r="I48" i="5"/>
  <c r="H44" i="5" l="1"/>
  <c r="I44" i="5"/>
  <c r="I128" i="1" l="1"/>
  <c r="G79" i="5"/>
  <c r="G78" i="5"/>
  <c r="H78" i="5" l="1"/>
  <c r="I79" i="5"/>
  <c r="H79" i="5"/>
  <c r="F82" i="5"/>
  <c r="G87" i="5"/>
  <c r="H128" i="1" l="1"/>
  <c r="H127" i="1" s="1"/>
  <c r="F110" i="5" l="1"/>
  <c r="G95" i="5"/>
  <c r="F95" i="5"/>
  <c r="F83" i="5"/>
  <c r="G77" i="5"/>
  <c r="G76" i="5"/>
  <c r="F77" i="5"/>
  <c r="F76" i="5"/>
  <c r="G43" i="5"/>
  <c r="F43" i="5"/>
  <c r="F37" i="5"/>
  <c r="H26" i="5"/>
  <c r="F24" i="5"/>
  <c r="F21" i="5"/>
  <c r="H76" i="5" l="1"/>
  <c r="H77" i="5"/>
  <c r="I43" i="5"/>
  <c r="H43" i="5"/>
  <c r="C12" i="2" l="1"/>
  <c r="B31" i="2"/>
  <c r="B12" i="2"/>
  <c r="I126" i="1" l="1"/>
  <c r="I125" i="1" s="1"/>
  <c r="H126" i="1"/>
  <c r="H125" i="1" s="1"/>
  <c r="G126" i="1"/>
  <c r="G125" i="1" s="1"/>
  <c r="F126" i="1"/>
  <c r="F125" i="1" s="1"/>
  <c r="E126" i="1"/>
  <c r="E125" i="1" s="1"/>
  <c r="G93" i="5" l="1"/>
  <c r="F87" i="5" l="1"/>
  <c r="H87" i="5" l="1"/>
  <c r="F22" i="5" l="1"/>
  <c r="D31" i="2" l="1"/>
  <c r="D12" i="2" l="1"/>
  <c r="F133" i="1"/>
  <c r="G42" i="1"/>
  <c r="H42" i="1"/>
  <c r="I42" i="1"/>
  <c r="F12" i="5" l="1"/>
  <c r="E54" i="1"/>
  <c r="G82" i="5" l="1"/>
  <c r="I82" i="5" s="1"/>
  <c r="G88" i="5"/>
  <c r="G86" i="5"/>
  <c r="F86" i="5"/>
  <c r="F84" i="5"/>
  <c r="F88" i="5"/>
  <c r="I86" i="5" l="1"/>
  <c r="H86" i="5"/>
  <c r="H88" i="5"/>
  <c r="H82" i="5"/>
  <c r="B18" i="2" l="1"/>
  <c r="C31" i="2" l="1"/>
  <c r="C40" i="2" l="1"/>
  <c r="C49" i="2" s="1"/>
  <c r="H122" i="1"/>
  <c r="I122" i="1"/>
  <c r="C8" i="2" l="1"/>
  <c r="G85" i="5"/>
  <c r="I85" i="5" s="1"/>
  <c r="G84" i="5"/>
  <c r="I84" i="5" s="1"/>
  <c r="F89" i="5"/>
  <c r="I105" i="1"/>
  <c r="G68" i="5"/>
  <c r="G75" i="1"/>
  <c r="H75" i="1"/>
  <c r="I75" i="1"/>
  <c r="F68" i="5"/>
  <c r="G117" i="1"/>
  <c r="H117" i="1"/>
  <c r="F41" i="5"/>
  <c r="G93" i="1"/>
  <c r="H93" i="1"/>
  <c r="G14" i="5"/>
  <c r="F14" i="5"/>
  <c r="F89" i="1"/>
  <c r="I79" i="1"/>
  <c r="H79" i="1"/>
  <c r="G79" i="1"/>
  <c r="G15" i="5"/>
  <c r="F16" i="5"/>
  <c r="G16" i="5"/>
  <c r="H70" i="1"/>
  <c r="G70" i="1"/>
  <c r="E122" i="1"/>
  <c r="E80" i="1"/>
  <c r="E71" i="1"/>
  <c r="I117" i="1"/>
  <c r="F42" i="5"/>
  <c r="I129" i="1"/>
  <c r="I127" i="1" s="1"/>
  <c r="G71" i="5"/>
  <c r="H97" i="1"/>
  <c r="G68" i="1"/>
  <c r="G30" i="1"/>
  <c r="H30" i="1"/>
  <c r="F104" i="5"/>
  <c r="I91" i="1"/>
  <c r="G122" i="1"/>
  <c r="G24" i="5"/>
  <c r="F18" i="2"/>
  <c r="I12" i="1" s="1"/>
  <c r="E18" i="2"/>
  <c r="H12" i="1" s="1"/>
  <c r="D18" i="2"/>
  <c r="F12" i="1"/>
  <c r="E12" i="1"/>
  <c r="E42" i="1"/>
  <c r="E133" i="1"/>
  <c r="F124" i="1"/>
  <c r="E124" i="1"/>
  <c r="F36" i="1"/>
  <c r="I124" i="1"/>
  <c r="G124" i="1"/>
  <c r="F81" i="5"/>
  <c r="G65" i="1"/>
  <c r="G37" i="5"/>
  <c r="H91" i="1"/>
  <c r="G91" i="1"/>
  <c r="F75" i="5"/>
  <c r="F106" i="5"/>
  <c r="F11" i="5"/>
  <c r="F105" i="5"/>
  <c r="F73" i="5"/>
  <c r="G123" i="1"/>
  <c r="H123" i="1"/>
  <c r="I123" i="1"/>
  <c r="E107" i="1"/>
  <c r="G99" i="1"/>
  <c r="G98" i="1" s="1"/>
  <c r="H99" i="1"/>
  <c r="H98" i="1" s="1"/>
  <c r="I99" i="1"/>
  <c r="I98" i="1" s="1"/>
  <c r="E99" i="1"/>
  <c r="E98" i="1" s="1"/>
  <c r="E96" i="1"/>
  <c r="G89" i="1"/>
  <c r="E85" i="1"/>
  <c r="E76" i="1"/>
  <c r="E67" i="1"/>
  <c r="E59" i="1"/>
  <c r="E51" i="1"/>
  <c r="E36" i="1"/>
  <c r="G84" i="1"/>
  <c r="H84" i="1"/>
  <c r="G89" i="5"/>
  <c r="F85" i="1"/>
  <c r="F76" i="1"/>
  <c r="F51" i="1"/>
  <c r="F59" i="1"/>
  <c r="G106" i="1"/>
  <c r="G94" i="1"/>
  <c r="H94" i="1"/>
  <c r="H65" i="1"/>
  <c r="G57" i="1"/>
  <c r="H57" i="1"/>
  <c r="G72" i="1"/>
  <c r="G118" i="1"/>
  <c r="H118" i="1"/>
  <c r="F94" i="5"/>
  <c r="H60" i="1"/>
  <c r="G60" i="1"/>
  <c r="H37" i="1"/>
  <c r="G37" i="1"/>
  <c r="H39" i="1"/>
  <c r="H56" i="1"/>
  <c r="H72" i="1"/>
  <c r="H81" i="1"/>
  <c r="H34" i="1"/>
  <c r="H74" i="1"/>
  <c r="H83" i="1"/>
  <c r="H66" i="1"/>
  <c r="H112" i="1"/>
  <c r="G56" i="1"/>
  <c r="G81" i="1"/>
  <c r="G74" i="1"/>
  <c r="G83" i="1"/>
  <c r="G66" i="1"/>
  <c r="G112" i="1"/>
  <c r="E11" i="1"/>
  <c r="E108" i="1"/>
  <c r="F108" i="1"/>
  <c r="G108" i="1"/>
  <c r="H108" i="1"/>
  <c r="I108" i="1"/>
  <c r="F11" i="1"/>
  <c r="E13" i="1"/>
  <c r="F13" i="1"/>
  <c r="G13" i="1"/>
  <c r="H13" i="1"/>
  <c r="I13" i="1"/>
  <c r="E14" i="1"/>
  <c r="F67" i="1"/>
  <c r="H124" i="1"/>
  <c r="I70" i="1" l="1"/>
  <c r="G49" i="1"/>
  <c r="G59" i="5"/>
  <c r="F57" i="1"/>
  <c r="F72" i="1"/>
  <c r="F59" i="5"/>
  <c r="I72" i="1"/>
  <c r="G52" i="5"/>
  <c r="G22" i="5"/>
  <c r="I22" i="5" s="1"/>
  <c r="F42" i="1"/>
  <c r="F72" i="5"/>
  <c r="G72" i="5"/>
  <c r="I106" i="1"/>
  <c r="H106" i="1"/>
  <c r="H95" i="1"/>
  <c r="I95" i="1"/>
  <c r="G95" i="1"/>
  <c r="H58" i="1"/>
  <c r="F30" i="5"/>
  <c r="I39" i="1"/>
  <c r="E123" i="1"/>
  <c r="E121" i="1" s="1"/>
  <c r="F40" i="1"/>
  <c r="G25" i="5"/>
  <c r="H25" i="5" s="1"/>
  <c r="G107" i="5"/>
  <c r="F107" i="5"/>
  <c r="I30" i="1"/>
  <c r="I60" i="1"/>
  <c r="H33" i="1"/>
  <c r="F70" i="5"/>
  <c r="F55" i="5"/>
  <c r="F36" i="5"/>
  <c r="F33" i="5"/>
  <c r="G70" i="5"/>
  <c r="G66" i="5"/>
  <c r="I112" i="1"/>
  <c r="G28" i="5"/>
  <c r="F34" i="5"/>
  <c r="G105" i="1"/>
  <c r="H105" i="1"/>
  <c r="E65" i="1"/>
  <c r="H84" i="5"/>
  <c r="H89" i="5"/>
  <c r="H85" i="5"/>
  <c r="H47" i="1"/>
  <c r="F54" i="1"/>
  <c r="G12" i="5"/>
  <c r="H12" i="5" s="1"/>
  <c r="I62" i="1"/>
  <c r="F60" i="1"/>
  <c r="G62" i="1"/>
  <c r="G58" i="1"/>
  <c r="E29" i="1"/>
  <c r="I97" i="1"/>
  <c r="I68" i="1"/>
  <c r="G97" i="1"/>
  <c r="H68" i="1"/>
  <c r="G81" i="5"/>
  <c r="H104" i="1"/>
  <c r="G39" i="1"/>
  <c r="G36" i="5"/>
  <c r="I93" i="1"/>
  <c r="F69" i="5"/>
  <c r="I84" i="1"/>
  <c r="G69" i="5"/>
  <c r="G101" i="1"/>
  <c r="H101" i="1"/>
  <c r="G33" i="5"/>
  <c r="F54" i="5"/>
  <c r="I37" i="1"/>
  <c r="F68" i="1"/>
  <c r="G54" i="1"/>
  <c r="G21" i="5"/>
  <c r="I21" i="5" s="1"/>
  <c r="G28" i="1"/>
  <c r="G27" i="1"/>
  <c r="H28" i="1"/>
  <c r="H27" i="1"/>
  <c r="G83" i="5"/>
  <c r="I83" i="5" s="1"/>
  <c r="G12" i="1"/>
  <c r="G23" i="5"/>
  <c r="E112" i="1"/>
  <c r="F91" i="1"/>
  <c r="E117" i="1"/>
  <c r="E105" i="1"/>
  <c r="F107" i="1"/>
  <c r="E106" i="1"/>
  <c r="E91" i="1"/>
  <c r="F105" i="1"/>
  <c r="F29" i="1"/>
  <c r="E28" i="1"/>
  <c r="F106" i="1"/>
  <c r="F96" i="1"/>
  <c r="F102" i="1"/>
  <c r="F79" i="1"/>
  <c r="F70" i="1"/>
  <c r="E75" i="1"/>
  <c r="F75" i="1"/>
  <c r="E70" i="1"/>
  <c r="E17" i="1"/>
  <c r="F122" i="1"/>
  <c r="F99" i="1"/>
  <c r="F98" i="1" s="1"/>
  <c r="H14" i="5"/>
  <c r="I14" i="5"/>
  <c r="G94" i="5"/>
  <c r="I95" i="5"/>
  <c r="H37" i="5"/>
  <c r="I37" i="5"/>
  <c r="G92" i="5"/>
  <c r="H45" i="1"/>
  <c r="G45" i="1"/>
  <c r="F120" i="1"/>
  <c r="E37" i="1"/>
  <c r="G73" i="5"/>
  <c r="E52" i="1"/>
  <c r="G52" i="1"/>
  <c r="F92" i="1"/>
  <c r="I52" i="1"/>
  <c r="E33" i="2"/>
  <c r="G11" i="1"/>
  <c r="G35" i="1"/>
  <c r="G42" i="5"/>
  <c r="H111" i="1"/>
  <c r="H110" i="1" s="1"/>
  <c r="F50" i="1"/>
  <c r="I50" i="1"/>
  <c r="H68" i="5"/>
  <c r="G121" i="1"/>
  <c r="G43" i="1"/>
  <c r="G111" i="1"/>
  <c r="G110" i="1" s="1"/>
  <c r="I111" i="1"/>
  <c r="F32" i="5"/>
  <c r="I65" i="1"/>
  <c r="I74" i="1"/>
  <c r="G75" i="5"/>
  <c r="H75" i="5" s="1"/>
  <c r="H121" i="1"/>
  <c r="I121" i="1"/>
  <c r="E120" i="1"/>
  <c r="G41" i="5"/>
  <c r="I41" i="5" s="1"/>
  <c r="G13" i="5"/>
  <c r="H62" i="1"/>
  <c r="E89" i="1"/>
  <c r="F43" i="1"/>
  <c r="I43" i="1"/>
  <c r="G47" i="1"/>
  <c r="E30" i="1"/>
  <c r="B40" i="2"/>
  <c r="B49" i="2" s="1"/>
  <c r="B8" i="2" s="1"/>
  <c r="I28" i="1"/>
  <c r="H43" i="1"/>
  <c r="I47" i="1"/>
  <c r="F66" i="5" l="1"/>
  <c r="I66" i="5" s="1"/>
  <c r="F71" i="5"/>
  <c r="G31" i="5"/>
  <c r="F29" i="5"/>
  <c r="I56" i="1"/>
  <c r="E95" i="1"/>
  <c r="G34" i="5"/>
  <c r="F31" i="5"/>
  <c r="I57" i="1"/>
  <c r="F129" i="1"/>
  <c r="F127" i="1" s="1"/>
  <c r="I81" i="1"/>
  <c r="H59" i="5"/>
  <c r="I59" i="5"/>
  <c r="E129" i="1"/>
  <c r="E127" i="1" s="1"/>
  <c r="E93" i="1"/>
  <c r="E66" i="1"/>
  <c r="F67" i="5"/>
  <c r="I34" i="1"/>
  <c r="G67" i="5"/>
  <c r="I66" i="1"/>
  <c r="F65" i="5"/>
  <c r="G58" i="5"/>
  <c r="G56" i="5"/>
  <c r="I45" i="1"/>
  <c r="I107" i="5"/>
  <c r="H107" i="5"/>
  <c r="F30" i="1"/>
  <c r="I94" i="5"/>
  <c r="I72" i="5"/>
  <c r="G102" i="1"/>
  <c r="G100" i="1" s="1"/>
  <c r="H102" i="1"/>
  <c r="H100" i="1" s="1"/>
  <c r="I102" i="1"/>
  <c r="I58" i="1"/>
  <c r="G50" i="1"/>
  <c r="H50" i="1"/>
  <c r="F38" i="5"/>
  <c r="E101" i="1"/>
  <c r="I101" i="1"/>
  <c r="F108" i="5"/>
  <c r="G104" i="5"/>
  <c r="E68" i="1"/>
  <c r="F109" i="5"/>
  <c r="E60" i="1"/>
  <c r="F111" i="5"/>
  <c r="I110" i="1"/>
  <c r="I104" i="1"/>
  <c r="I103" i="1" s="1"/>
  <c r="I33" i="1"/>
  <c r="G33" i="1"/>
  <c r="H103" i="1"/>
  <c r="I118" i="1"/>
  <c r="G74" i="5"/>
  <c r="F64" i="5"/>
  <c r="G54" i="5"/>
  <c r="G53" i="5"/>
  <c r="F49" i="1"/>
  <c r="E49" i="1"/>
  <c r="F53" i="5"/>
  <c r="E57" i="1"/>
  <c r="F84" i="1"/>
  <c r="I12" i="5"/>
  <c r="E58" i="1"/>
  <c r="H81" i="5"/>
  <c r="E72" i="1"/>
  <c r="H83" i="5"/>
  <c r="F34" i="1"/>
  <c r="F57" i="5"/>
  <c r="E83" i="1"/>
  <c r="F95" i="1"/>
  <c r="F58" i="5"/>
  <c r="E94" i="1"/>
  <c r="F52" i="5"/>
  <c r="H52" i="5" s="1"/>
  <c r="E34" i="1"/>
  <c r="G65" i="5"/>
  <c r="F112" i="1"/>
  <c r="G55" i="5"/>
  <c r="F65" i="1"/>
  <c r="F51" i="5"/>
  <c r="E27" i="1"/>
  <c r="F58" i="1"/>
  <c r="G57" i="5"/>
  <c r="F83" i="1"/>
  <c r="F56" i="5"/>
  <c r="E74" i="1"/>
  <c r="F118" i="1"/>
  <c r="F35" i="1"/>
  <c r="I77" i="1"/>
  <c r="G77" i="1"/>
  <c r="E35" i="1"/>
  <c r="H77" i="1"/>
  <c r="F88" i="1"/>
  <c r="F23" i="5"/>
  <c r="H23" i="5" s="1"/>
  <c r="E92" i="1"/>
  <c r="F40" i="5"/>
  <c r="E111" i="1"/>
  <c r="G64" i="5"/>
  <c r="G32" i="5"/>
  <c r="H32" i="5" s="1"/>
  <c r="H52" i="1"/>
  <c r="G105" i="5"/>
  <c r="G110" i="5"/>
  <c r="G108" i="5"/>
  <c r="G40" i="5"/>
  <c r="F101" i="1"/>
  <c r="F100" i="1" s="1"/>
  <c r="E86" i="1"/>
  <c r="F86" i="1"/>
  <c r="F15" i="5"/>
  <c r="I25" i="1"/>
  <c r="G11" i="5"/>
  <c r="G10" i="5" s="1"/>
  <c r="F13" i="5"/>
  <c r="H22" i="5"/>
  <c r="G39" i="5"/>
  <c r="H42" i="5"/>
  <c r="E12" i="2"/>
  <c r="H11" i="1" s="1"/>
  <c r="F62" i="1"/>
  <c r="E63" i="1"/>
  <c r="F117" i="1"/>
  <c r="F56" i="1"/>
  <c r="E45" i="1"/>
  <c r="E56" i="1"/>
  <c r="F123" i="1"/>
  <c r="F121" i="1" s="1"/>
  <c r="F93" i="1"/>
  <c r="G80" i="1"/>
  <c r="E47" i="1"/>
  <c r="E79" i="1"/>
  <c r="G29" i="5"/>
  <c r="H94" i="5"/>
  <c r="H24" i="5"/>
  <c r="I24" i="5"/>
  <c r="H41" i="5"/>
  <c r="H72" i="5"/>
  <c r="H73" i="5"/>
  <c r="I73" i="5"/>
  <c r="H69" i="5"/>
  <c r="I69" i="5"/>
  <c r="H21" i="5"/>
  <c r="H33" i="5"/>
  <c r="I33" i="5"/>
  <c r="H70" i="5"/>
  <c r="I70" i="5"/>
  <c r="H16" i="5"/>
  <c r="I16" i="5"/>
  <c r="H36" i="5"/>
  <c r="I36" i="5"/>
  <c r="I75" i="5"/>
  <c r="F14" i="2"/>
  <c r="F104" i="1"/>
  <c r="F103" i="1" s="1"/>
  <c r="E64" i="1"/>
  <c r="F64" i="1"/>
  <c r="E62" i="1"/>
  <c r="F45" i="1"/>
  <c r="G120" i="1"/>
  <c r="F111" i="1"/>
  <c r="E31" i="2"/>
  <c r="F33" i="2"/>
  <c r="F31" i="2" s="1"/>
  <c r="F80" i="1"/>
  <c r="G30" i="5"/>
  <c r="E41" i="1"/>
  <c r="E43" i="1"/>
  <c r="F41" i="1"/>
  <c r="G41" i="1"/>
  <c r="G38" i="1" s="1"/>
  <c r="G64" i="1"/>
  <c r="D40" i="2"/>
  <c r="D49" i="2" s="1"/>
  <c r="F37" i="1"/>
  <c r="F71" i="1"/>
  <c r="F14" i="1"/>
  <c r="F17" i="1" s="1"/>
  <c r="G123" i="5" s="1"/>
  <c r="E102" i="1" l="1"/>
  <c r="D8" i="2"/>
  <c r="H71" i="5"/>
  <c r="I71" i="5"/>
  <c r="F47" i="1"/>
  <c r="H31" i="5"/>
  <c r="G34" i="1"/>
  <c r="G32" i="1" s="1"/>
  <c r="F35" i="5"/>
  <c r="F94" i="1"/>
  <c r="E81" i="1"/>
  <c r="F74" i="1"/>
  <c r="H65" i="5"/>
  <c r="E50" i="1"/>
  <c r="F66" i="1"/>
  <c r="H67" i="5"/>
  <c r="I67" i="5"/>
  <c r="I27" i="1"/>
  <c r="F81" i="1"/>
  <c r="G35" i="5"/>
  <c r="H56" i="5"/>
  <c r="H104" i="5"/>
  <c r="I104" i="5"/>
  <c r="I108" i="5"/>
  <c r="H108" i="5"/>
  <c r="I110" i="5"/>
  <c r="H110" i="5"/>
  <c r="H105" i="5"/>
  <c r="I105" i="5"/>
  <c r="F10" i="5"/>
  <c r="I100" i="1"/>
  <c r="E100" i="1"/>
  <c r="E97" i="1"/>
  <c r="E90" i="1" s="1"/>
  <c r="F102" i="5"/>
  <c r="E77" i="1"/>
  <c r="E69" i="1" s="1"/>
  <c r="I31" i="5"/>
  <c r="H53" i="5"/>
  <c r="H54" i="5"/>
  <c r="I54" i="5"/>
  <c r="I53" i="5"/>
  <c r="I65" i="5"/>
  <c r="I56" i="5"/>
  <c r="I55" i="5"/>
  <c r="H55" i="5"/>
  <c r="G62" i="5"/>
  <c r="G101" i="5"/>
  <c r="G100" i="5" s="1"/>
  <c r="H58" i="5"/>
  <c r="I52" i="5"/>
  <c r="I40" i="5"/>
  <c r="I58" i="5"/>
  <c r="I57" i="5"/>
  <c r="F50" i="5"/>
  <c r="H57" i="5"/>
  <c r="I82" i="1"/>
  <c r="I23" i="5"/>
  <c r="E88" i="1"/>
  <c r="F101" i="5"/>
  <c r="F100" i="5" s="1"/>
  <c r="G99" i="5"/>
  <c r="G88" i="1"/>
  <c r="F20" i="5"/>
  <c r="F77" i="1"/>
  <c r="H89" i="1"/>
  <c r="H41" i="1"/>
  <c r="H38" i="1" s="1"/>
  <c r="H35" i="1"/>
  <c r="H32" i="1" s="1"/>
  <c r="I89" i="1"/>
  <c r="H64" i="5"/>
  <c r="F97" i="1"/>
  <c r="I32" i="5"/>
  <c r="I13" i="5"/>
  <c r="I11" i="5"/>
  <c r="H15" i="5"/>
  <c r="H40" i="5"/>
  <c r="G106" i="5"/>
  <c r="G109" i="5"/>
  <c r="G111" i="5"/>
  <c r="G38" i="5"/>
  <c r="H38" i="5" s="1"/>
  <c r="H25" i="1"/>
  <c r="F28" i="5"/>
  <c r="G25" i="1"/>
  <c r="H13" i="5"/>
  <c r="H29" i="5"/>
  <c r="I29" i="5"/>
  <c r="G20" i="5"/>
  <c r="F12" i="2"/>
  <c r="I11" i="1" s="1"/>
  <c r="H80" i="1"/>
  <c r="H64" i="1"/>
  <c r="I64" i="1"/>
  <c r="F25" i="1"/>
  <c r="E25" i="1"/>
  <c r="E33" i="1"/>
  <c r="E32" i="1" s="1"/>
  <c r="F33" i="1"/>
  <c r="F32" i="1" s="1"/>
  <c r="F39" i="1"/>
  <c r="F38" i="1" s="1"/>
  <c r="E39" i="1"/>
  <c r="E38" i="1" s="1"/>
  <c r="H34" i="5"/>
  <c r="I34" i="5"/>
  <c r="H30" i="5"/>
  <c r="I30" i="5"/>
  <c r="H63" i="5"/>
  <c r="F52" i="1"/>
  <c r="E61" i="1"/>
  <c r="H120" i="1"/>
  <c r="H66" i="5"/>
  <c r="H11" i="5"/>
  <c r="I92" i="1"/>
  <c r="F28" i="1"/>
  <c r="G92" i="1"/>
  <c r="G90" i="1" s="1"/>
  <c r="G14" i="1"/>
  <c r="G17" i="1" s="1"/>
  <c r="F63" i="1"/>
  <c r="H54" i="1"/>
  <c r="G71" i="1"/>
  <c r="G69" i="1" s="1"/>
  <c r="F61" i="1" l="1"/>
  <c r="F90" i="1"/>
  <c r="F69" i="1"/>
  <c r="F27" i="1"/>
  <c r="G51" i="5"/>
  <c r="H35" i="5"/>
  <c r="I35" i="5"/>
  <c r="I109" i="5"/>
  <c r="H109" i="5"/>
  <c r="H106" i="5"/>
  <c r="I106" i="5"/>
  <c r="H111" i="5"/>
  <c r="I111" i="5"/>
  <c r="G27" i="5"/>
  <c r="H60" i="5"/>
  <c r="I101" i="5"/>
  <c r="G102" i="5"/>
  <c r="F49" i="5"/>
  <c r="F45" i="5" s="1"/>
  <c r="E82" i="1"/>
  <c r="E78" i="1" s="1"/>
  <c r="F99" i="5"/>
  <c r="F98" i="5" s="1"/>
  <c r="G49" i="5"/>
  <c r="G45" i="5" s="1"/>
  <c r="F82" i="1"/>
  <c r="F78" i="1" s="1"/>
  <c r="I20" i="5"/>
  <c r="I88" i="1"/>
  <c r="F19" i="5"/>
  <c r="E55" i="1"/>
  <c r="E53" i="1" s="1"/>
  <c r="G55" i="1"/>
  <c r="G53" i="1" s="1"/>
  <c r="I41" i="1"/>
  <c r="I38" i="1" s="1"/>
  <c r="I35" i="1"/>
  <c r="I32" i="1" s="1"/>
  <c r="H88" i="1"/>
  <c r="G19" i="5"/>
  <c r="F55" i="1"/>
  <c r="F53" i="1" s="1"/>
  <c r="G98" i="5"/>
  <c r="I38" i="5"/>
  <c r="I28" i="5"/>
  <c r="H28" i="5"/>
  <c r="I80" i="1"/>
  <c r="H20" i="5"/>
  <c r="I100" i="5"/>
  <c r="H100" i="5"/>
  <c r="H10" i="5"/>
  <c r="I10" i="5"/>
  <c r="I120" i="1"/>
  <c r="H92" i="1"/>
  <c r="H90" i="1" s="1"/>
  <c r="H71" i="1"/>
  <c r="H69" i="1" s="1"/>
  <c r="H14" i="1"/>
  <c r="H17" i="1" s="1"/>
  <c r="E40" i="2"/>
  <c r="E49" i="2" s="1"/>
  <c r="G63" i="1"/>
  <c r="G61" i="1" s="1"/>
  <c r="F40" i="2"/>
  <c r="F49" i="2" s="1"/>
  <c r="I14" i="1"/>
  <c r="I17" i="1" s="1"/>
  <c r="E8" i="2" l="1"/>
  <c r="F8" i="2"/>
  <c r="I51" i="5"/>
  <c r="G50" i="5"/>
  <c r="H51" i="5"/>
  <c r="I45" i="5"/>
  <c r="H45" i="5"/>
  <c r="I99" i="5"/>
  <c r="I49" i="5"/>
  <c r="H49" i="5"/>
  <c r="H55" i="1"/>
  <c r="H53" i="1" s="1"/>
  <c r="F18" i="5"/>
  <c r="F17" i="5" s="1"/>
  <c r="E46" i="1"/>
  <c r="E44" i="1" s="1"/>
  <c r="H19" i="5"/>
  <c r="I19" i="5"/>
  <c r="I55" i="1"/>
  <c r="I71" i="1"/>
  <c r="I69" i="1" s="1"/>
  <c r="I54" i="1"/>
  <c r="G18" i="5"/>
  <c r="G17" i="5" s="1"/>
  <c r="F46" i="1"/>
  <c r="F44" i="1" s="1"/>
  <c r="H98" i="5"/>
  <c r="I98" i="5"/>
  <c r="H102" i="5"/>
  <c r="I102" i="5"/>
  <c r="H63" i="1"/>
  <c r="H61" i="1" s="1"/>
  <c r="I50" i="5" l="1"/>
  <c r="H50" i="5"/>
  <c r="F90" i="5"/>
  <c r="F80" i="5" s="1"/>
  <c r="E113" i="1"/>
  <c r="E110" i="1" s="1"/>
  <c r="G9" i="5"/>
  <c r="F116" i="1"/>
  <c r="F93" i="5"/>
  <c r="I18" i="5"/>
  <c r="H18" i="5"/>
  <c r="I53" i="1"/>
  <c r="I63" i="1"/>
  <c r="I61" i="1" s="1"/>
  <c r="G90" i="5" l="1"/>
  <c r="G80" i="5" s="1"/>
  <c r="F113" i="1"/>
  <c r="F110" i="1" s="1"/>
  <c r="F92" i="5"/>
  <c r="I93" i="5"/>
  <c r="F9" i="5"/>
  <c r="F8" i="5" s="1"/>
  <c r="E116" i="1"/>
  <c r="G8" i="5"/>
  <c r="I17" i="5"/>
  <c r="H17" i="5"/>
  <c r="G7" i="5"/>
  <c r="F115" i="1"/>
  <c r="F114" i="1" s="1"/>
  <c r="H9" i="5" l="1"/>
  <c r="H90" i="5"/>
  <c r="H80" i="5" s="1"/>
  <c r="I90" i="5"/>
  <c r="I9" i="5"/>
  <c r="E115" i="1"/>
  <c r="F7" i="5"/>
  <c r="H8" i="5"/>
  <c r="I8" i="5"/>
  <c r="H92" i="5"/>
  <c r="I92" i="5"/>
  <c r="H31" i="1"/>
  <c r="H7" i="5" l="1"/>
  <c r="I80" i="5"/>
  <c r="I7" i="5"/>
  <c r="I86" i="1"/>
  <c r="I31" i="1"/>
  <c r="H86" i="1"/>
  <c r="H78" i="1" s="1"/>
  <c r="G31" i="1" l="1"/>
  <c r="H46" i="1"/>
  <c r="H44" i="1" s="1"/>
  <c r="I46" i="1"/>
  <c r="I44" i="1" s="1"/>
  <c r="G86" i="1"/>
  <c r="G78" i="1" s="1"/>
  <c r="G46" i="1" l="1"/>
  <c r="G44" i="1" s="1"/>
  <c r="I133" i="1" l="1"/>
  <c r="H133" i="1"/>
  <c r="H116" i="1"/>
  <c r="I116" i="1"/>
  <c r="G133" i="1" l="1"/>
  <c r="I115" i="1"/>
  <c r="I114" i="1" s="1"/>
  <c r="G116" i="1"/>
  <c r="H115" i="1"/>
  <c r="H114" i="1" s="1"/>
  <c r="G115" i="1" l="1"/>
  <c r="G114" i="1" s="1"/>
  <c r="I83" i="1" l="1"/>
  <c r="I78" i="1" s="1"/>
  <c r="F39" i="5" l="1"/>
  <c r="I94" i="1"/>
  <c r="I90" i="1" s="1"/>
  <c r="E104" i="1"/>
  <c r="E103" i="1" s="1"/>
  <c r="I39" i="5" l="1"/>
  <c r="H39" i="5"/>
  <c r="F27" i="5"/>
  <c r="H27" i="5" s="1"/>
  <c r="G97" i="5"/>
  <c r="G96" i="5" s="1"/>
  <c r="F97" i="5"/>
  <c r="E24" i="1" l="1"/>
  <c r="I27" i="5"/>
  <c r="G24" i="1"/>
  <c r="G23" i="1" s="1"/>
  <c r="H24" i="1"/>
  <c r="H23" i="1" s="1"/>
  <c r="H136" i="1" s="1"/>
  <c r="H150" i="1" s="1"/>
  <c r="F31" i="1"/>
  <c r="I97" i="5"/>
  <c r="F96" i="5"/>
  <c r="I96" i="5" s="1"/>
  <c r="E31" i="1"/>
  <c r="E23" i="1" l="1"/>
  <c r="F6" i="5"/>
  <c r="F5" i="5" s="1"/>
  <c r="I24" i="1"/>
  <c r="I23" i="1" s="1"/>
  <c r="I136" i="1" s="1"/>
  <c r="I150" i="1" s="1"/>
  <c r="F24" i="1"/>
  <c r="F23" i="1" s="1"/>
  <c r="F136" i="1" s="1"/>
  <c r="F150" i="1" s="1"/>
  <c r="G6" i="5"/>
  <c r="G5" i="5" s="1"/>
  <c r="G112" i="5" s="1"/>
  <c r="G125" i="5" s="1"/>
  <c r="H96" i="5"/>
  <c r="H6" i="5" l="1"/>
  <c r="I6" i="5"/>
  <c r="I5" i="5"/>
  <c r="H5" i="5"/>
  <c r="G104" i="1" l="1"/>
  <c r="G103" i="1" s="1"/>
  <c r="G136" i="1" s="1"/>
  <c r="G150" i="1" s="1"/>
  <c r="E118" i="1" l="1"/>
  <c r="E114" i="1" s="1"/>
  <c r="E136" i="1" s="1"/>
  <c r="E150" i="1" s="1"/>
  <c r="F74" i="5"/>
  <c r="I74" i="5" l="1"/>
  <c r="F62" i="5"/>
  <c r="H74" i="5"/>
  <c r="H62" i="5" l="1"/>
  <c r="F112" i="5"/>
  <c r="F125" i="5" s="1"/>
  <c r="I62" i="5"/>
  <c r="H112" i="5" l="1"/>
</calcChain>
</file>

<file path=xl/sharedStrings.xml><?xml version="1.0" encoding="utf-8"?>
<sst xmlns="http://schemas.openxmlformats.org/spreadsheetml/2006/main" count="1644" uniqueCount="844">
  <si>
    <t>C e l k o v á   b i l a n c e   -   r e k a p i t u l a c e</t>
  </si>
  <si>
    <t>tis. Kč</t>
  </si>
  <si>
    <t>Nedaňové příjmy</t>
  </si>
  <si>
    <t>Kapitálové příjmy</t>
  </si>
  <si>
    <t>V Ý D A J E</t>
  </si>
  <si>
    <t>ORJ</t>
  </si>
  <si>
    <t>Odbor / resort</t>
  </si>
  <si>
    <t>Kap.</t>
  </si>
  <si>
    <t>Název kapitoly</t>
  </si>
  <si>
    <t>01</t>
  </si>
  <si>
    <t>kancelář hejtmana celkem</t>
  </si>
  <si>
    <t>x</t>
  </si>
  <si>
    <t>kancelář hejtmana</t>
  </si>
  <si>
    <t>Zastupitelstvo</t>
  </si>
  <si>
    <t>Působnosti</t>
  </si>
  <si>
    <t>Kapitálové výdaje</t>
  </si>
  <si>
    <t>02</t>
  </si>
  <si>
    <t xml:space="preserve">rozvoj a EP celkem </t>
  </si>
  <si>
    <t>03</t>
  </si>
  <si>
    <t xml:space="preserve">ekonomika celkem </t>
  </si>
  <si>
    <t>ekonomika</t>
  </si>
  <si>
    <t>Úvěry</t>
  </si>
  <si>
    <t>04</t>
  </si>
  <si>
    <t>školství, mládeže a TV celkem</t>
  </si>
  <si>
    <t>školství, mládeže a TV</t>
  </si>
  <si>
    <t>Příspěvkové org.</t>
  </si>
  <si>
    <t>05</t>
  </si>
  <si>
    <t xml:space="preserve">sociální věci celkem </t>
  </si>
  <si>
    <t>sociální věci</t>
  </si>
  <si>
    <t>06</t>
  </si>
  <si>
    <t>07</t>
  </si>
  <si>
    <t xml:space="preserve">kultura, pam.péče a CR celkem </t>
  </si>
  <si>
    <t>kultura, pam.péče a CR</t>
  </si>
  <si>
    <t>08</t>
  </si>
  <si>
    <t xml:space="preserve">ŽP a zemědělství celkem </t>
  </si>
  <si>
    <t>ŽP a zemědělství</t>
  </si>
  <si>
    <t>Fond ochrany vod</t>
  </si>
  <si>
    <t>09</t>
  </si>
  <si>
    <t>zdravotnictví celkem</t>
  </si>
  <si>
    <t>zdravotnictví</t>
  </si>
  <si>
    <t>10</t>
  </si>
  <si>
    <t xml:space="preserve">právní celkem </t>
  </si>
  <si>
    <t>právní</t>
  </si>
  <si>
    <t>11</t>
  </si>
  <si>
    <t>úz.plán a stavební řád celkem</t>
  </si>
  <si>
    <t>úz.plán a stavební řád</t>
  </si>
  <si>
    <t>12</t>
  </si>
  <si>
    <t>informatika celkem</t>
  </si>
  <si>
    <t>informatika</t>
  </si>
  <si>
    <t>13</t>
  </si>
  <si>
    <t xml:space="preserve">správní celkem </t>
  </si>
  <si>
    <t>správní</t>
  </si>
  <si>
    <t>14</t>
  </si>
  <si>
    <t xml:space="preserve">investice a spr. majetku celkem </t>
  </si>
  <si>
    <t>15</t>
  </si>
  <si>
    <t xml:space="preserve">kancelář ředitele celkem </t>
  </si>
  <si>
    <t>kancelář ředitele</t>
  </si>
  <si>
    <t>Sociální fond</t>
  </si>
  <si>
    <t>ostatní</t>
  </si>
  <si>
    <t>VÝDAJE CELKEM</t>
  </si>
  <si>
    <t>S A L D O</t>
  </si>
  <si>
    <t>SALDO DISPONIBILNÍCH ZDROJŮ</t>
  </si>
  <si>
    <t>P o d r o b n é    č l e n ě n í</t>
  </si>
  <si>
    <t xml:space="preserve">  v tis.Kč</t>
  </si>
  <si>
    <t>1) Daňové příjmy</t>
  </si>
  <si>
    <t>z toho:</t>
  </si>
  <si>
    <t xml:space="preserve">b) správní poplatky </t>
  </si>
  <si>
    <t>2) Nedaňové příjmy</t>
  </si>
  <si>
    <t xml:space="preserve">     z toho:</t>
  </si>
  <si>
    <t>a) zákon o státním rozpočtu</t>
  </si>
  <si>
    <t>v tom:</t>
  </si>
  <si>
    <t>4) Kapitálové příjmy</t>
  </si>
  <si>
    <t>Příjmy / očekávané příjmy celkem</t>
  </si>
  <si>
    <t>5) Financování - pouze úvěrové zdroje</t>
  </si>
  <si>
    <t>P o d r o b n é   č l e n ě n í</t>
  </si>
  <si>
    <t>kap.</t>
  </si>
  <si>
    <t xml:space="preserve">název akce - činnosti </t>
  </si>
  <si>
    <t>Zastupitelstvo celkem</t>
  </si>
  <si>
    <t>odbor kancelář hejtmana celkem</t>
  </si>
  <si>
    <t>odbor kancelář ředitele celkem</t>
  </si>
  <si>
    <t>osobní výdaje členů zastupitelstva</t>
  </si>
  <si>
    <t xml:space="preserve">běžné provozní výdaje </t>
  </si>
  <si>
    <t>Krajský úřad celkem</t>
  </si>
  <si>
    <t>osobní výdaje zaměstnanců kraje</t>
  </si>
  <si>
    <t>běžné výdaje krajského úřadu</t>
  </si>
  <si>
    <t>Příspěvkové organizace celkem</t>
  </si>
  <si>
    <t>provozní příspěvky PO v resortu v školství celkem</t>
  </si>
  <si>
    <t>provozní příspěvky PO v resortu sociálních věcí</t>
  </si>
  <si>
    <t>provozní příspěvky PO v resortu kultury</t>
  </si>
  <si>
    <t>provozní příspěvky PO v resortu životního prostředí</t>
  </si>
  <si>
    <t>provozní příspěvky PO v resortu zdravotnictví</t>
  </si>
  <si>
    <t>Působnosti celkem</t>
  </si>
  <si>
    <t>výdaje resortu kancelář hejtmana celkem</t>
  </si>
  <si>
    <t>výdaje resortu rozvoje kraje celkem</t>
  </si>
  <si>
    <t>výdaje resortu ekonomiky celkem</t>
  </si>
  <si>
    <t>výdaje resortu školství celkem</t>
  </si>
  <si>
    <t>výdaje resortu kultury celkem</t>
  </si>
  <si>
    <t>výdaje resortu životního prostředí celkem</t>
  </si>
  <si>
    <t>výdaje resortu zdravotnictví celkem</t>
  </si>
  <si>
    <t>výdaje právního odboru celkem</t>
  </si>
  <si>
    <t>Kapitálové výdaje celkem</t>
  </si>
  <si>
    <t>jmenovité investiční akce odboru</t>
  </si>
  <si>
    <t>výdaje resortu sociálních věcí celkem</t>
  </si>
  <si>
    <t>Spolufinancování EU celkem</t>
  </si>
  <si>
    <t xml:space="preserve"> výdaje resortu kultury celkem</t>
  </si>
  <si>
    <t xml:space="preserve"> výdaje resortu životního prostředí celkem</t>
  </si>
  <si>
    <t xml:space="preserve"> výdaje resortu zdravotnictví celkem</t>
  </si>
  <si>
    <t>Úvěry celkem</t>
  </si>
  <si>
    <t>Sociální fond celkem</t>
  </si>
  <si>
    <t>výdaje sociálního fondu celkem</t>
  </si>
  <si>
    <t>Fond ochrany vod celkem</t>
  </si>
  <si>
    <t>v tom: provozní příspěvek KSS LK p.o.</t>
  </si>
  <si>
    <t xml:space="preserve">          dotace na zajištění údržby silnic II a III. třídy (" Silnice LK a.s.")</t>
  </si>
  <si>
    <t>LIBERECKÝ KRAJ</t>
  </si>
  <si>
    <t>TABULKOVÁ ČÁST</t>
  </si>
  <si>
    <t>poznámky:</t>
  </si>
  <si>
    <t>919</t>
  </si>
  <si>
    <t>Transfery</t>
  </si>
  <si>
    <t>Stipendijní program pro žáky odborných škol</t>
  </si>
  <si>
    <t>Zubní pohotovostní služba</t>
  </si>
  <si>
    <t>Dotační fond</t>
  </si>
  <si>
    <t>v tis. Kč</t>
  </si>
  <si>
    <t>ZU</t>
  </si>
  <si>
    <t>SU</t>
  </si>
  <si>
    <t>číslo kap. rozpočtu</t>
  </si>
  <si>
    <t>Název kapitoly rozpočtu / odboru</t>
  </si>
  <si>
    <t>ZASTUPITELSTVO</t>
  </si>
  <si>
    <t>odbor kancelář hejtmana</t>
  </si>
  <si>
    <t>odbor kancelář ředitele</t>
  </si>
  <si>
    <t>KRAJSKÝ ÚŘAD</t>
  </si>
  <si>
    <t>PŘÍSPĚVKOVÉ ORGANIZACE</t>
  </si>
  <si>
    <t>odbor školství, mládeže, tělovýchovy a sportu</t>
  </si>
  <si>
    <t>odbor sociálních věcí</t>
  </si>
  <si>
    <t>odbor kultury, památkové péče a CR</t>
  </si>
  <si>
    <t>odbor životního prostředí a zemědělství</t>
  </si>
  <si>
    <t>odbor zdravotnictví</t>
  </si>
  <si>
    <t>rezervy pro řešení krajských PO</t>
  </si>
  <si>
    <t>PŮSOBNOSTI</t>
  </si>
  <si>
    <t>odbor regionálního rozvoje a evropských projektů</t>
  </si>
  <si>
    <t>odbor územního plánování</t>
  </si>
  <si>
    <t>odbor informatiky</t>
  </si>
  <si>
    <t>odbor investic a správy nemovitého majetku</t>
  </si>
  <si>
    <t>TRANSFERY</t>
  </si>
  <si>
    <t>KAPITÁLOVÉ VÝDAJE</t>
  </si>
  <si>
    <t>odbor ekonomický - rezervy výpadků daň. příjmů</t>
  </si>
  <si>
    <t>SPOLUFINANCOVÁNÍ  EU</t>
  </si>
  <si>
    <t>odbor kultury, památkové péče a cestovního ruchu</t>
  </si>
  <si>
    <t>ÚVĚRY</t>
  </si>
  <si>
    <t>SOCIÁLNÍ FOND</t>
  </si>
  <si>
    <t>FOND OCHRANY VOD</t>
  </si>
  <si>
    <t>SALDO ROZPOČTU</t>
  </si>
  <si>
    <t>ekonomický odbor</t>
  </si>
  <si>
    <t>Koncepční podpora inovací</t>
  </si>
  <si>
    <t>Lékárenská pohotovost</t>
  </si>
  <si>
    <t>opravy a servis. zásah</t>
  </si>
  <si>
    <t>školení</t>
  </si>
  <si>
    <t>podpora drobných aplikací</t>
  </si>
  <si>
    <t xml:space="preserve">ostatní SW služby </t>
  </si>
  <si>
    <t>Pokladní správa celkem</t>
  </si>
  <si>
    <t>Vesnice roku</t>
  </si>
  <si>
    <t>Nostrifikace</t>
  </si>
  <si>
    <t>Podpora odborného vzdělávání</t>
  </si>
  <si>
    <t>Euroklíč</t>
  </si>
  <si>
    <t>vyrovnávací platba KORID LK, spol. s r.o.</t>
  </si>
  <si>
    <t>Příspěvek na provoz Hospice LK</t>
  </si>
  <si>
    <t>Krizový fond</t>
  </si>
  <si>
    <t>KRIZOVÝ FOND</t>
  </si>
  <si>
    <t>LESNICKÝ FOND</t>
  </si>
  <si>
    <t>926xx</t>
  </si>
  <si>
    <t>DOTAČNÍ FOND</t>
  </si>
  <si>
    <t>právní odbor</t>
  </si>
  <si>
    <t>18</t>
  </si>
  <si>
    <t>oddělení sekretariátu ředitele</t>
  </si>
  <si>
    <t>rezervy na řešení věcných, fin. a org. opatření orgánů kraje</t>
  </si>
  <si>
    <t>výdaje krizového fondu celkem</t>
  </si>
  <si>
    <t>Lesnický fond</t>
  </si>
  <si>
    <t>výdaje lesnického fondu celkem</t>
  </si>
  <si>
    <t xml:space="preserve">v tom: </t>
  </si>
  <si>
    <t>rezervy pro ostatní zbývající programy</t>
  </si>
  <si>
    <t>pokladní správa</t>
  </si>
  <si>
    <t>Pokladní správa</t>
  </si>
  <si>
    <t>výdaje odboru sekretariát ředitele celkem</t>
  </si>
  <si>
    <t>výdaje odboru informatiky celkem</t>
  </si>
  <si>
    <t>výdaje odboru úz.plánování celkem</t>
  </si>
  <si>
    <t>výdaje odboru investic celkem</t>
  </si>
  <si>
    <t>transfery resortu kancelář hejtmana celkem</t>
  </si>
  <si>
    <t>transfery resortu rozvoje kraje  celkem</t>
  </si>
  <si>
    <t>transfery resortu sociálních věcí  celkem</t>
  </si>
  <si>
    <t>transfery resortu kultury  celkem</t>
  </si>
  <si>
    <t>transfery resortu životního prostředí  celkem</t>
  </si>
  <si>
    <t>výdaje odboru územního plánování celkem</t>
  </si>
  <si>
    <t>výdaje odboru kancelář ředitele celkem</t>
  </si>
  <si>
    <t>oddělení sekret. ředitele</t>
  </si>
  <si>
    <t>sekretariát ředitele</t>
  </si>
  <si>
    <t>Spolufinancování EU</t>
  </si>
  <si>
    <t>úvěry v resortu ekonomiky</t>
  </si>
  <si>
    <t>Krajský úřad</t>
  </si>
  <si>
    <r>
      <t>Dotační fond</t>
    </r>
    <r>
      <rPr>
        <b/>
        <sz val="8"/>
        <rFont val="Arial"/>
        <family val="2"/>
        <charset val="238"/>
      </rPr>
      <t xml:space="preserve"> (nerozepsaná rezerva)</t>
    </r>
  </si>
  <si>
    <t xml:space="preserve">odbor regionálního rozvoje a evropských projektů                    </t>
  </si>
  <si>
    <t xml:space="preserve">odbor investic a správy nemovitého majetku            </t>
  </si>
  <si>
    <t>Vesnice roku-kronika</t>
  </si>
  <si>
    <t>Vesnice roku-knihovna</t>
  </si>
  <si>
    <t>Implementace ISRR Krkonoše</t>
  </si>
  <si>
    <t>Soutěže - podpora talentovaných dětí a mládeže</t>
  </si>
  <si>
    <t>ochrana přírody - Ošetření Valdštejnské lipové aleje Zahrádky</t>
  </si>
  <si>
    <t>POKLADNÍ SPRÁVA</t>
  </si>
  <si>
    <t>Euroregion Nisa - členský příspěvek</t>
  </si>
  <si>
    <t>programy resortu kancelář hejtmana celkem</t>
  </si>
  <si>
    <t>programy resortu rozvoje kraje celkem</t>
  </si>
  <si>
    <t>programy resortu školství, TV a sportu celkem</t>
  </si>
  <si>
    <t>programy resortu sociálních věcí celkem</t>
  </si>
  <si>
    <t>programy resortu  kultury celkem</t>
  </si>
  <si>
    <t>programy resortu životního prostředí celkem</t>
  </si>
  <si>
    <t>programy resortu zdravotnictví celkem</t>
  </si>
  <si>
    <t>ostatní programy výše neuvedené celkem</t>
  </si>
  <si>
    <t>jmenovité akce odboru</t>
  </si>
  <si>
    <t>Horská služba - podpora činnosti</t>
  </si>
  <si>
    <t>výdaje oddělení sekretariát ředitele celkem</t>
  </si>
  <si>
    <t>jmenovité investiční akce oddělení</t>
  </si>
  <si>
    <t>Kofinancování IROP a TOP - rezervy celkem</t>
  </si>
  <si>
    <t>Demolice objektů v oblasti Ralska</t>
  </si>
  <si>
    <t>Členství LK v Národní síti zdravých měst</t>
  </si>
  <si>
    <t>Žena regionu</t>
  </si>
  <si>
    <t>ochrana přírody - Významné aleje LK -1. etapa</t>
  </si>
  <si>
    <t>ochrana přírody - Významné aleje LK - 2. etapa, Albrechtice - Vítkov</t>
  </si>
  <si>
    <t>Hospic - režijní náklady</t>
  </si>
  <si>
    <t>nákup materiálu</t>
  </si>
  <si>
    <t>rozvoj webu</t>
  </si>
  <si>
    <t>rozvoj aplikací</t>
  </si>
  <si>
    <t>MAS LAG Podralsko</t>
  </si>
  <si>
    <t>MAS Brána do Českého ráje</t>
  </si>
  <si>
    <t>MAS "Přijďte pobejt!"</t>
  </si>
  <si>
    <t>MAS Achát</t>
  </si>
  <si>
    <t>MAS Český sever</t>
  </si>
  <si>
    <t>MAS Frýdlantsko</t>
  </si>
  <si>
    <t>MAS Podještědí</t>
  </si>
  <si>
    <t>O.P.S. pro Český ráj</t>
  </si>
  <si>
    <t>MAS Rozvoj Tanvaldska</t>
  </si>
  <si>
    <t>SPO - spolufinancování osob pověřených k výkonu SPOD</t>
  </si>
  <si>
    <t>Na kole jen s přilbou v Libereckém kraji</t>
  </si>
  <si>
    <t>Podpora činnosti - Potravinová banka Liberec z.s</t>
  </si>
  <si>
    <t>Podpora činnosti - Geopark Ralsko</t>
  </si>
  <si>
    <t>Podpora činnosti - Geopark Český ráj</t>
  </si>
  <si>
    <t>oddělení sekretariátu ředitele - pojištění majetku PO</t>
  </si>
  <si>
    <t>pojištění majetku PO</t>
  </si>
  <si>
    <t>ÚČELOVÉ PŘÍSPĚVKY PO</t>
  </si>
  <si>
    <t>Účelové příspěvky PO celkem</t>
  </si>
  <si>
    <t>Účelové příspěvky PO</t>
  </si>
  <si>
    <t>STŘEDNĚDOBÝ VÝHLED ROZPOČTU</t>
  </si>
  <si>
    <t>rezervy na řešení věcných, fin. a org. opatření KÚ LK</t>
  </si>
  <si>
    <t>rezerva na řešení výkonnosti krajských PO</t>
  </si>
  <si>
    <t xml:space="preserve">Hry olympiád dětí a mládeže - účast </t>
  </si>
  <si>
    <t>výdaje odbor kancelář ředitele celkem</t>
  </si>
  <si>
    <t>NsP Česká Lípa, a.s. - příplatek mimo základní kapitál na projekty směřující k modernizaci objektů a vybavení</t>
  </si>
  <si>
    <t>transfery resortu informatiky celkem</t>
  </si>
  <si>
    <t xml:space="preserve">Příspěvkové org. </t>
  </si>
  <si>
    <t>Slavnosti řeky Nisy</t>
  </si>
  <si>
    <t>Podnikatelský inkubátor LK</t>
  </si>
  <si>
    <t>Plnění opatření ze "surovinové politiky LK"</t>
  </si>
  <si>
    <t>Chytrý region</t>
  </si>
  <si>
    <t>ESUS NOVUM</t>
  </si>
  <si>
    <t>Správa a provoz zákaznického centra - KORID LK</t>
  </si>
  <si>
    <t>Dotace na nostalgické jízdy a propagaci IDOL</t>
  </si>
  <si>
    <t>Podpora turistického regionu Český ráj</t>
  </si>
  <si>
    <t>Podpora turistického regionu Jizerské hory</t>
  </si>
  <si>
    <t>Podpora turistického regionu Krkonoše</t>
  </si>
  <si>
    <t>Obnova značení turistických tras - KČT</t>
  </si>
  <si>
    <t>Postupové přehlídky</t>
  </si>
  <si>
    <t>Mezinárodní pěvecký festival Bohemia Cantát Liberec</t>
  </si>
  <si>
    <t xml:space="preserve">BIG BAND JAM </t>
  </si>
  <si>
    <t>Soutěž o nejlepší knihovnu</t>
  </si>
  <si>
    <t>Soutěž o nejlepší kroniku</t>
  </si>
  <si>
    <t>Naivní divadlo - doprava dětí na představení</t>
  </si>
  <si>
    <t>Památka roku LK</t>
  </si>
  <si>
    <t>Propagace kultury</t>
  </si>
  <si>
    <t>Propagace památkové péče</t>
  </si>
  <si>
    <t>Turistická infrastruktura CR</t>
  </si>
  <si>
    <t>Křišťálové údolí</t>
  </si>
  <si>
    <t>pořizování a správa dat - Geoportál Libereckého kraje, Povodňový portál Libereckého kraje, Atlas Libereckého kraje</t>
  </si>
  <si>
    <t>Program vodohospodářských akcí</t>
  </si>
  <si>
    <t>obnova podpor HW</t>
  </si>
  <si>
    <t>Podpora ojedinělých projektů zaměřených na řešení naléhavých potřeb v oblasti rozvoje kraje</t>
  </si>
  <si>
    <t>Podpora ojedinělých projektů zaměřených na řešení naléhavých potřeb ve zdravotnictví</t>
  </si>
  <si>
    <t>a) úrokové výnosy</t>
  </si>
  <si>
    <t>Asociace krajů ČR - členský příspěvek</t>
  </si>
  <si>
    <t>Podpora akcí Československé obce legionářské</t>
  </si>
  <si>
    <t>Marketingová podpora</t>
  </si>
  <si>
    <t>PD - páteřní cyklotrasy</t>
  </si>
  <si>
    <t>Podpora projektů - řešení naléhavých potřeb v LK</t>
  </si>
  <si>
    <t>KVK Databáze regionálních osobností</t>
  </si>
  <si>
    <t xml:space="preserve">Kniha roku </t>
  </si>
  <si>
    <t>Dny lidové architektury</t>
  </si>
  <si>
    <t>Podpora turistického regionu Lužické hory</t>
  </si>
  <si>
    <t>Podpora turistického regionu Máchův kraj</t>
  </si>
  <si>
    <t>Program regenerace MPR a MPZ - odměna vítězi krajského kola soutěže</t>
  </si>
  <si>
    <t>Podpora ojedinělých projektů a akcí na řešení nenadálých potřeb v oblasti životního prostředí a zemědělství (záštity)</t>
  </si>
  <si>
    <t>c) ostatní příjmy - poplatky ovzduší</t>
  </si>
  <si>
    <t>výdaje resortu živ.prostředí celkem - poplatky z odběru podzemních vod</t>
  </si>
  <si>
    <t xml:space="preserve">kultura, památková péče a cestovní ruch  - ostatní výdaje resortu </t>
  </si>
  <si>
    <t>výdaje resortu vyplývající ze smluvních a obdobných závazků</t>
  </si>
  <si>
    <t>Financování</t>
  </si>
  <si>
    <t>Vyjádření odboru / komentář</t>
  </si>
  <si>
    <t>20</t>
  </si>
  <si>
    <t>oddělení veřejných zakázek</t>
  </si>
  <si>
    <t>výdaje oddělení veřejných zakázek celkem</t>
  </si>
  <si>
    <t>d) ostatní nedaňové příjmy (doprava - věcná břemena, přijaté sankční platby apod.)</t>
  </si>
  <si>
    <t>e) ostatní nedaňové příjmy - budova KÚLK, budovy E a D, pronájmy a energie</t>
  </si>
  <si>
    <t>f) ostatní nedaňové příjmy - podnikatel. inkubátor</t>
  </si>
  <si>
    <t>g) příspěvky na dopravní obslužnost od ostatních přispěvatelů</t>
  </si>
  <si>
    <t>h) ostatní příjmy - OI (DMVS)</t>
  </si>
  <si>
    <t>d) poplatky za odběr podzemních vod</t>
  </si>
  <si>
    <t xml:space="preserve">KNL - Modernizace I. Etapa </t>
  </si>
  <si>
    <t>VÝZNAMNÉ AKCE</t>
  </si>
  <si>
    <t>SVR 2025</t>
  </si>
  <si>
    <r>
      <t xml:space="preserve">6) Financování - </t>
    </r>
    <r>
      <rPr>
        <sz val="8"/>
        <rFont val="Arial"/>
        <family val="2"/>
        <charset val="238"/>
      </rPr>
      <t>zapojení použitelných finančních zdrojů minulých rozpočtových období  - vyšší daň. příjmy kraje</t>
    </r>
  </si>
  <si>
    <t>odbor silničního hospodářství</t>
  </si>
  <si>
    <t>odbor dopravní obslužnosti</t>
  </si>
  <si>
    <t>21</t>
  </si>
  <si>
    <t>silniční hospodářství</t>
  </si>
  <si>
    <t>dopravni obslužnost</t>
  </si>
  <si>
    <t>oddělení veřejných zakázek celkem</t>
  </si>
  <si>
    <t>dopravní obslužnost celkem</t>
  </si>
  <si>
    <t>výdaje odboru dopravní obslužnosti celkem</t>
  </si>
  <si>
    <t>výdaje odboru silničního hospodářství celkem</t>
  </si>
  <si>
    <t>provozní příspěvky PO odboru silničního hospodářství</t>
  </si>
  <si>
    <t>programy odboru silničního hospodářství celkem</t>
  </si>
  <si>
    <t>Významné akce</t>
  </si>
  <si>
    <t>výzanmné akce resortu životního prostředí  celkem</t>
  </si>
  <si>
    <t>významné akce resortu kultury  celkem</t>
  </si>
  <si>
    <t>významné akce resortu školství celkem</t>
  </si>
  <si>
    <t>významné akce resortu kancelář hejtmana celkem</t>
  </si>
  <si>
    <t>transfery resortu zdravotnictví celkem</t>
  </si>
  <si>
    <t>transfery odboru dopravní obslužnosti celkem</t>
  </si>
  <si>
    <t xml:space="preserve">silniční hospodářství celkem </t>
  </si>
  <si>
    <t>investice a správa majetku</t>
  </si>
  <si>
    <t>Město Nový Bor - Mezinárodní sklářské sympozium IGS</t>
  </si>
  <si>
    <t>Sdružení obcí LK - provozní příspěvek</t>
  </si>
  <si>
    <t>Dlouhodobá podpora HZS LK</t>
  </si>
  <si>
    <t>Vybudování kamerového systému PČR LK</t>
  </si>
  <si>
    <t>Spolek válečných veteránů československého samostatného protichemického praporu</t>
  </si>
  <si>
    <t>a) sdílené daně - podíl na sdílených daních státu = viz pozn. 1)</t>
  </si>
  <si>
    <t>Renovace páternosteru</t>
  </si>
  <si>
    <t>Rekonstrukce kuchyně a jídelny</t>
  </si>
  <si>
    <t>Liberecký kraj sobě</t>
  </si>
  <si>
    <t>Ocenění vítěze Soutěže Karla Hubáčka - Stavba roku</t>
  </si>
  <si>
    <t>Program podpory malých prodejen na venkově
Obchůdek 2021+</t>
  </si>
  <si>
    <t xml:space="preserve">Smart akcelerátor LK III - spolufinancování LK </t>
  </si>
  <si>
    <t xml:space="preserve">IROP II. - COV LK stavebnictví ISŠ Semily - spolufinancování LK </t>
  </si>
  <si>
    <t xml:space="preserve">IROP II. - COV LK stavebnictví ISŠ Semily - předfinancování LK </t>
  </si>
  <si>
    <t xml:space="preserve">OPŽP FVE Gymnázium Česká Lípa - spolufinancování LK </t>
  </si>
  <si>
    <t xml:space="preserve">OPŽP FVE Gymnázium Česká Lípa - předfinancování LK </t>
  </si>
  <si>
    <t>Cesta za snem, z.s. - Handy Cyklo Maraton</t>
  </si>
  <si>
    <t>JIZERSKÁ, o.p.s. , Bedřichov - Jizerská magistrála</t>
  </si>
  <si>
    <t>Singltrek pod Smrkem, Lázně Libverda, o.p.s. - Správa a údržba singltrek.stezek</t>
  </si>
  <si>
    <t>Vzdělávací aktivity pro dospělé a seniory</t>
  </si>
  <si>
    <t>Individuální dotace do rodinné politiky</t>
  </si>
  <si>
    <t>Podpora individuálních projektů zaměřených na sociální politiku Libereckého kraje</t>
  </si>
  <si>
    <t>Činnost organizací sdružujících seniory</t>
  </si>
  <si>
    <t>Komunitní plánování obcí s rozšířenou působností</t>
  </si>
  <si>
    <t>Krajská rada seniorů Libereckého kraje</t>
  </si>
  <si>
    <t>Rozvojové záměry příspěvkových organizací - zpracování projektových dokumentací a materiálně.technická obnova majetku</t>
  </si>
  <si>
    <t>Odbavovací systémy IDOL</t>
  </si>
  <si>
    <t>odbavovací zařízení MHD Jablonec nad Nisou - DSOJ</t>
  </si>
  <si>
    <t>odbavovací zařízení MHD Česká Lípa - Město Česká Lípa</t>
  </si>
  <si>
    <t>odbavovací zařízení MHD Liberec - Statutární město Liberec</t>
  </si>
  <si>
    <t>Rezerva OISNM v kapitole 920 14 - Kapitálové výdaje</t>
  </si>
  <si>
    <t>nákup HW</t>
  </si>
  <si>
    <t>analýzy, studie</t>
  </si>
  <si>
    <t>ZK sál</t>
  </si>
  <si>
    <t>DSA - zajištění speciálních záchranných prací - provoz vrtulníku LZS</t>
  </si>
  <si>
    <t>MČRT - opravy a údržba  věšadlového mostu Bystrá nad Jizerou</t>
  </si>
  <si>
    <t>Marketingové aktivity Sdružení pro rozvoj CR LK</t>
  </si>
  <si>
    <t xml:space="preserve">Mezinárodní hudební festival Lípa Musica </t>
  </si>
  <si>
    <t>Nisa film festival</t>
  </si>
  <si>
    <t>Dixieland v Křižanech</t>
  </si>
  <si>
    <t>Festival Všudybud</t>
  </si>
  <si>
    <t>Letní jazzová dílna K.Velebného</t>
  </si>
  <si>
    <t>Mezinárodní trienále skla a bižuterie</t>
  </si>
  <si>
    <t>Krakonošův divadelní podzim</t>
  </si>
  <si>
    <t>Mateřinka</t>
  </si>
  <si>
    <t xml:space="preserve">Festival dětského čtenářství </t>
  </si>
  <si>
    <t>Majáles Liberec</t>
  </si>
  <si>
    <t>ANIFILM - mezinárodní festival animovaných filmů Liberec</t>
  </si>
  <si>
    <t>Město Železný Brod - Skleněné městečko</t>
  </si>
  <si>
    <t>Kniha roku Libereckého kraje</t>
  </si>
  <si>
    <t>Marketingová podpora - Filmová kancelář  a podpora filmových produkcí</t>
  </si>
  <si>
    <t>Marketingová strategie CR</t>
  </si>
  <si>
    <t>rozvoj zemědělství, podpora regionálních potravin - Výrobek roku LK, Krajské dožínky</t>
  </si>
  <si>
    <t xml:space="preserve">naplňování Akčního plánu adaptace na změnu klimatu v podmínkách LK </t>
  </si>
  <si>
    <t>environmentální výchova, vzdělávání a osvěta, včetně publikační činnosti, správy portálu a realizace akcí z Kalendáře akcí resortu</t>
  </si>
  <si>
    <t>záchranné programy, management ochrany přírody, včetně zajištění udržitelnosti projektů OPŽP bez požadované udržitelnosti od SFŽP  (Natura 2000, přírodní rezervace, přírodní parky, přírodní památky), stráž ochrany přírody, plány péče o přírodu, publikační činnost</t>
  </si>
  <si>
    <t xml:space="preserve">Zajišťování akcí v oblasti zemědělství a potravinářství </t>
  </si>
  <si>
    <t>Podpora činnosti - Nábytková banka Libereckého kraje</t>
  </si>
  <si>
    <t>Implementace akčního plánu adaptace na změnu klimatu v podmínkách LK</t>
  </si>
  <si>
    <t>platby daní, finanční operace a ostatní platby</t>
  </si>
  <si>
    <t>Podpora investičních záměrů v sociální oblasti</t>
  </si>
  <si>
    <t>Projekční příprava na rekonstrukce silnic II. a III. Třídy</t>
  </si>
  <si>
    <t>Předpokládané mimořádné účelové příspěvky pro PO resortu kultury</t>
  </si>
  <si>
    <t>Mimořádné účelové příspěvky PO resortu sociálních věcí</t>
  </si>
  <si>
    <t>Ostatní výdaje resortu</t>
  </si>
  <si>
    <t>Výdaje vyplývající ze smluvních a obdobných závazků</t>
  </si>
  <si>
    <t>Výdaje na udržitelnost projektů EU</t>
  </si>
  <si>
    <t>Povinné výdaje s vazbou na právní předpis v resortu sociálních věcí</t>
  </si>
  <si>
    <t>Silniční doprava a hospodářství - věcná břemena, posudky</t>
  </si>
  <si>
    <t>Udržitelnost projektů EU</t>
  </si>
  <si>
    <t>Výdaje resortu ŽP vyplývající ze smluvních a obdobných závazků</t>
  </si>
  <si>
    <t>Náhrady škod</t>
  </si>
  <si>
    <t>Zdravotní politika kraje</t>
  </si>
  <si>
    <t>Správní činnosti, znalecké komise a ostatní činnosti</t>
  </si>
  <si>
    <t>Udržitelnost projektů spolufnancovaných z prostředků EU</t>
  </si>
  <si>
    <t>Výdaje odboru vyplývající ze smluvních a obdobných závazků</t>
  </si>
  <si>
    <t xml:space="preserve">Dopravní obslužnost autobusová </t>
  </si>
  <si>
    <t xml:space="preserve">Dopravní obslužnost drážní - vlaky </t>
  </si>
  <si>
    <t>Krajský BESIP</t>
  </si>
  <si>
    <t>Nákup ostatních služeb - IDOL</t>
  </si>
  <si>
    <t>transfery resortu školství, mládeže, TV a sportu</t>
  </si>
  <si>
    <t>Finanční rezerva kraje dle zásad na úrovni 1% z daň. příjmů</t>
  </si>
  <si>
    <t>Rezerva na řešení výkonnosti krajských PO</t>
  </si>
  <si>
    <t>Rezervy na řešení věcných, fin. a org. opatření KÚ LK</t>
  </si>
  <si>
    <t>Rezervy na řešení věcných, fin. a org. opatření orgánů kraje</t>
  </si>
  <si>
    <t>Ostatní jmenovité projekty resortu v příslušném roce</t>
  </si>
  <si>
    <t>Modernizace Krajské nemocnice Liberec - Etapa č. 1</t>
  </si>
  <si>
    <t>Rezerva - povinná rezerva dle zákona č. 254/2001 Sb., o vodách</t>
  </si>
  <si>
    <t>Výkupy pozemků</t>
  </si>
  <si>
    <t>Rekonstrukce a opravy havarijních úseků silnic - nerozepsaná rezerva</t>
  </si>
  <si>
    <t>SVR 2026</t>
  </si>
  <si>
    <t>Krajská hospodářská komora Libereckého kraje, z.s.</t>
  </si>
  <si>
    <t>Brána Trojzemí</t>
  </si>
  <si>
    <t>Soutěž Liberec Ideathon</t>
  </si>
  <si>
    <t>Týdny pro neziskový sektor</t>
  </si>
  <si>
    <t>Rozsviťme Česko</t>
  </si>
  <si>
    <t>DĚKUJEME – společenské setkání NNO a partnerů</t>
  </si>
  <si>
    <t>IROP 2 - Silnice II/294 Rokytnice nad Jizerou spolufinancování</t>
  </si>
  <si>
    <t>IROP 2 - Silnice II/294 Rokytnice nad Jizerou předfinancování</t>
  </si>
  <si>
    <t xml:space="preserve">FVE - SPŠT Jablonec n. N. Belgická 4852 - spolufinancování LK </t>
  </si>
  <si>
    <t xml:space="preserve">FVE - SOŠ Liberec Jablonecká 999 - spolufinancování LK </t>
  </si>
  <si>
    <t xml:space="preserve">FVE - SOŠ Liberec Jablonecká 999 - předfinancování LK </t>
  </si>
  <si>
    <t xml:space="preserve">FVE - ZŠ a MŠ logopedická Liberec - spolufinancování LK </t>
  </si>
  <si>
    <t xml:space="preserve">FVE - ZŠ a MŠ logopedická Liberec - předfinancování LK </t>
  </si>
  <si>
    <t xml:space="preserve">FVE - Obchodní akademie Česká Lípa - spolufinancování LK </t>
  </si>
  <si>
    <t xml:space="preserve">FVE - Obchodní akademie Česká Lípa - předfinancování LK </t>
  </si>
  <si>
    <t xml:space="preserve">FVE - SŠ gastronomie a služeb Liberec Dvorská - spolufinancování LK </t>
  </si>
  <si>
    <t xml:space="preserve">FVE - SŠ gastronomie a služeb Liberec Dvorská - předfinancování LK </t>
  </si>
  <si>
    <t xml:space="preserve">FVE - Domov důchodců Rokytnice nad JIzerou - spolufinancování LK </t>
  </si>
  <si>
    <t xml:space="preserve">FVE - Domov důchodců Rokytnice nad JIzerou - předfinancování LK </t>
  </si>
  <si>
    <t xml:space="preserve">ZOO Lbc - Kulturně kreativní centrum Lidové sady - spolufinancování LK </t>
  </si>
  <si>
    <t xml:space="preserve">ZOO Lbc - Kulturně kreativní centrum Lidové sady - předfinancování LK </t>
  </si>
  <si>
    <t xml:space="preserve">FVE - KÚLK - budova D - spolufinancování LK </t>
  </si>
  <si>
    <t>nákup pc a notebooků</t>
  </si>
  <si>
    <t xml:space="preserve">Odbavovací zařízení pro dopravce v oblasti Východ </t>
  </si>
  <si>
    <t>Implementační a provozní náklady projektu Modernizace odbavovacích systémů v LK</t>
  </si>
  <si>
    <t>dopravní obslužnost autobusová - SML</t>
  </si>
  <si>
    <t>dopravní obslužnost autobusová - DSOJ</t>
  </si>
  <si>
    <t>dopravní obslužnost autobusová - ČL</t>
  </si>
  <si>
    <t>dopravní obslužnost autobusová - protarifovací ztráta - SML</t>
  </si>
  <si>
    <t>dopravní obslužnost autobusová - protarifovací ztráta - DSOJ</t>
  </si>
  <si>
    <t>SPORTFILM z.s. - INTERNATIONAL FICTS FESTIVAL</t>
  </si>
  <si>
    <t>AC Turnov, z.s. - Memoriál L. Daňka</t>
  </si>
  <si>
    <t>PAKLI SPORT KLUB, Jablonné v P. - Internat. MTB marathon Malevil Cup</t>
  </si>
  <si>
    <t xml:space="preserve">TJ Dosky z.s. - EURO HRY Doksy </t>
  </si>
  <si>
    <t>TJ LIAZ Jablonec n.N. - Jablonecká hala</t>
  </si>
  <si>
    <t>SFM, s.r.o. - Sport Live</t>
  </si>
  <si>
    <t>Liberecký tenis. klub z.s.- Mezinár.tenis.turnaj Svijany Open</t>
  </si>
  <si>
    <t>Revelations z.s. - JBC 4X Revelations-závody svět. poháru ve fourcrossu horských kol</t>
  </si>
  <si>
    <t>Macha Lake, z.s.- Macha Lake Open</t>
  </si>
  <si>
    <t>AUTOKLUB BOHEMIA SPORT v AČR - Rally Bohemia</t>
  </si>
  <si>
    <t>NORTH BIKE CLUB – Dětský MTB Cup</t>
  </si>
  <si>
    <t>Sportuj po Česku z.s., Hradec Králové - Prima CUP</t>
  </si>
  <si>
    <t>Sport Č. Lípa, p.o. - City Cross Run&amp;Walk</t>
  </si>
  <si>
    <t>TERRA SPORT s.r.o.- ČT AUTHOR CUP</t>
  </si>
  <si>
    <t>Střední průmyslová škola, Česká Lípa, p.o. - Rekonstrukce kuchyně</t>
  </si>
  <si>
    <t>Napojení Průmyslové zóny Jih v Liberci</t>
  </si>
  <si>
    <t>Spolufinancování objednaných kapacit subjektům zařazených do základní sítě sociálních služeb</t>
  </si>
  <si>
    <t>Financování sociálních služeb z prostředků LK</t>
  </si>
  <si>
    <t>Motivační projekty PO resortu</t>
  </si>
  <si>
    <t>Podpora firemního cestovního ruchu</t>
  </si>
  <si>
    <t xml:space="preserve">Benátská! </t>
  </si>
  <si>
    <t>Podpora ojedinělých projektů v obl. kultury a CR</t>
  </si>
  <si>
    <t xml:space="preserve">Regionální funkce knihoven </t>
  </si>
  <si>
    <t>Pískovcová skalní města</t>
  </si>
  <si>
    <t>Památky UNESCO - podpora turistických cílů</t>
  </si>
  <si>
    <t>Obnova kulturních památek</t>
  </si>
  <si>
    <t>Ocenění Mistr tradiční rukodělné výroby</t>
  </si>
  <si>
    <t>ochrana přírody - Významné aleje LK - 2. etapa, Kamenický Šenov -  Slunečná</t>
  </si>
  <si>
    <t>Ocenění v soutěži Zlatá popelnice měst a obcí LK</t>
  </si>
  <si>
    <t>Fond malých projektů - EUROREGION NISA</t>
  </si>
  <si>
    <t>Naplňování Koncepce EVVO LK 2021-2030 prostřednictvím individuálních dotací územním koordinátorům EVVO</t>
  </si>
  <si>
    <t>Monitoring vodních útvarů</t>
  </si>
  <si>
    <t xml:space="preserve">Studie proveditelnosti protipovodňových opatření obcí na Lužické Nise </t>
  </si>
  <si>
    <t>Naplňování memorand o protipovodňové ochraně na Lužické Nise a Smědé</t>
  </si>
  <si>
    <t>LSPP+Frýdlant</t>
  </si>
  <si>
    <t xml:space="preserve">Lékařská pohotovostní služba </t>
  </si>
  <si>
    <t>Ošetření osob pod vlivem alkoholu a v intoxikaci</t>
  </si>
  <si>
    <t>Podpora Oblastních spolků Českého červeného kříže v LK</t>
  </si>
  <si>
    <t>Město Semily-Kupní smlouva o převodu akcií v MMN a.s.</t>
  </si>
  <si>
    <t>Město Jilemnice-Kupní smlouva o převodu akcií v MMN a.s.</t>
  </si>
  <si>
    <t>MMN a.s.-příplatek mimo základní kapitál</t>
  </si>
  <si>
    <t>Fond Turow</t>
  </si>
  <si>
    <t>výdaje fondu Turow celkem</t>
  </si>
  <si>
    <t xml:space="preserve">OSTATNÍ ZDROJE - Financování                      </t>
  </si>
  <si>
    <t>úhrada JISTINY z úvěru KNL a.s. - Modernizace I. etapa</t>
  </si>
  <si>
    <t>úhrada ÚROKŮ z úvěru KNL a.s. - Modernizace I. etapa</t>
  </si>
  <si>
    <t>ostatní jmenovité akce</t>
  </si>
  <si>
    <t xml:space="preserve">ostatní jmenovité akce </t>
  </si>
  <si>
    <t>Krajské dobrovolnické centrum</t>
  </si>
  <si>
    <r>
      <t>v tom:</t>
    </r>
    <r>
      <rPr>
        <b/>
        <sz val="8"/>
        <color rgb="FFFF0000"/>
        <rFont val="Arial CE"/>
        <charset val="238"/>
      </rPr>
      <t xml:space="preserve"> Elektrická energie</t>
    </r>
  </si>
  <si>
    <t xml:space="preserve">          Plyn</t>
  </si>
  <si>
    <t xml:space="preserve">          Dálkové teplo</t>
  </si>
  <si>
    <r>
      <t xml:space="preserve">        </t>
    </r>
    <r>
      <rPr>
        <sz val="8"/>
        <color rgb="FF0000FF"/>
        <rFont val="Arial"/>
        <family val="2"/>
        <charset val="238"/>
      </rPr>
      <t xml:space="preserve">  Ostatní výdaje v rámci provozního příspěvku</t>
    </r>
  </si>
  <si>
    <t xml:space="preserve">          Finanční rezerva na řešení provozních potřeb v průběhu roku</t>
  </si>
  <si>
    <t>Metodikcá pomoc školám</t>
  </si>
  <si>
    <t>IT aplikace - řízení sociálních služeb</t>
  </si>
  <si>
    <t>„Podpora procesů v rámci reformy péče o duševní zdraví v Libereckém kraji“ - spolufinancování LK</t>
  </si>
  <si>
    <t>výdaje odboru dopravní obslužnost celkem</t>
  </si>
  <si>
    <t>ostatní investiční akce resortu</t>
  </si>
  <si>
    <t>Příspěvkové org. Energie</t>
  </si>
  <si>
    <t>PŘÍJMY / ZDROJE kraje CELKEM</t>
  </si>
  <si>
    <t>energie</t>
  </si>
  <si>
    <t xml:space="preserve">b) splátky návratných finančních výpomocí a zápůjček </t>
  </si>
  <si>
    <t>Významné aleje LK 3.etapa,Stvolínky,Valteřice,Český Dub</t>
  </si>
  <si>
    <t>SVR 2027</t>
  </si>
  <si>
    <t>Podpora Center duševního zdraví v LK</t>
  </si>
  <si>
    <t>ZZS LK - Nová výjezdová základna Semily</t>
  </si>
  <si>
    <t>Léčebna respiračních nemocí Cvikov- rekonstrukce pavilonu E</t>
  </si>
  <si>
    <t>SHČMS - OSH Liberec - zajištění činnosti</t>
  </si>
  <si>
    <t>SHČMS - OSH Jablonec nad Nisou - zajištění činnosti</t>
  </si>
  <si>
    <t>SHČMS - OSH Semily - zajištění činnosti</t>
  </si>
  <si>
    <t>SHČMS - OSH Česká Lípa - zajištění činnosti</t>
  </si>
  <si>
    <t>Krajské hasičské slavnosti</t>
  </si>
  <si>
    <t>Podpora Nadace policistů a hasičů</t>
  </si>
  <si>
    <t>ARR - NFV eDIH</t>
  </si>
  <si>
    <t>LeaderFest 2024</t>
  </si>
  <si>
    <t>PodnikniTo</t>
  </si>
  <si>
    <t>PodnikniTo Frýdlant</t>
  </si>
  <si>
    <t>PodnikniTo Tanvald</t>
  </si>
  <si>
    <t>PodnikniTo Semily</t>
  </si>
  <si>
    <t>TOPTEC (ÚFP AV ČR, v.v.i.) výstavba nového centra</t>
  </si>
  <si>
    <t>Pošta Partner</t>
  </si>
  <si>
    <t>IROP Revitalizace muzejního parku Severočeské muzeum Liberec - spolufinancování LK</t>
  </si>
  <si>
    <t>IROP Revitalizace muzejního parku Severočeské muzeum Liberec - předfinancování LK</t>
  </si>
  <si>
    <t>Změna technologie osvětlení expozic Oblastní Galerie Liberec - spolufinancování LK</t>
  </si>
  <si>
    <t>Změna technologie osvětlení expozic Oblastní Galerie Liberec - předfinancování LK</t>
  </si>
  <si>
    <t xml:space="preserve">Záchrana uměleckých děl ve sbírkách Oblastní galerie Liberec - spolufinancování LK </t>
  </si>
  <si>
    <t>Záchrana uměleckých děl ve sbírkách Oblastní galerie Liberec - předfinancování LK</t>
  </si>
  <si>
    <t xml:space="preserve">Ochrana a zpřístupnění knihovního fondu Severočeského muzea - spolufinancování LK </t>
  </si>
  <si>
    <t xml:space="preserve">Ochrana a zpřístupnění knihovního fondu Severočeského muzea - předfinancování LK </t>
  </si>
  <si>
    <t xml:space="preserve">TP Interreg Česko-Polsko 2021 -2027 - spolufinancování LK </t>
  </si>
  <si>
    <t>ARR - účelová dotace SALK III</t>
  </si>
  <si>
    <t xml:space="preserve">OPTP - Regionální stálá konference LK VI - spolufinancování LK </t>
  </si>
  <si>
    <t xml:space="preserve">OPTP - Regionální stálá konference LK VI - předfinancování LK </t>
  </si>
  <si>
    <t>Juniorní centrum excelence - spolufinancování LK</t>
  </si>
  <si>
    <t>Juniorní centrum excelence - předfinancování LK</t>
  </si>
  <si>
    <t xml:space="preserve">E-Health Interoperabilita ZZS LK - spolufinancování LK </t>
  </si>
  <si>
    <t>E-Health Interoperabilita ZZS LK - předfinancování LK</t>
  </si>
  <si>
    <t>IROP 2 - Silnice II/290 Roprachtice - Kořenov spolufinancování</t>
  </si>
  <si>
    <t>IROP 2 - Silnice II/290 Roprachtice - Kořenov předfinancování</t>
  </si>
  <si>
    <t>IROP 2 - Silnice II/286 Vítkovice, reko silnice 1. etapa spolufinancování</t>
  </si>
  <si>
    <t>IROP 2 - Silnice II/286 Vítkovice, reko silnice 1. etapa předfinancování</t>
  </si>
  <si>
    <t>IROP 2 - Silnice II/292 Benešov u Semil křižovatka spolufinancování</t>
  </si>
  <si>
    <t>IROP 2 - Silnice II/292 Benešov u Semil křižovatka předfinancování</t>
  </si>
  <si>
    <t>CZ/PL - Bezpečně a plynule přes hranice spolufinancování</t>
  </si>
  <si>
    <t>Dětský domov Jbc Pasecká - změna zdroje vytápění - spolufinancování</t>
  </si>
  <si>
    <t>Dětský domov Jbc Pasecká - změna zdroje vytápění - předfinancování</t>
  </si>
  <si>
    <t>SEN SPŠSEaVOŠ Liberec budova Tyršova ul. - spolufinancování</t>
  </si>
  <si>
    <t>Gymnázium F.X.Šaldy - výstavba pavilonu učeben - spolufinancování</t>
  </si>
  <si>
    <t>FVE Muzeum Českého ráje v Turnově - spolufinancování</t>
  </si>
  <si>
    <t>Tempo Team Prague s.r.o. - Run Czech - Mattoni Liberec Nature Run</t>
  </si>
  <si>
    <t xml:space="preserve">Finanční dary medailistům Her olympiád dětí a mládeže </t>
  </si>
  <si>
    <t>Elitní sportovní subjekty reprezentující Liberecký kraj</t>
  </si>
  <si>
    <t>KRAJSKÁ ORGANIZACE ČUS LK - Sportovec roku Libereckého kraje</t>
  </si>
  <si>
    <t>Krajská rada AŠSK - Celoroční podpora KR AŠSK ČR LK</t>
  </si>
  <si>
    <t xml:space="preserve">Sokolská župa Ještědská - Provoz kanceláře Sokolské župy Ještědské </t>
  </si>
  <si>
    <t xml:space="preserve">Sokolská župa Krkonošská – Pecháčkova - Provoz sokolské župy jako servisního centra pro sokolské jednoty </t>
  </si>
  <si>
    <t>Sokolská župa Jizerská – Organizační a materiálové zajištění pro tělocvičné jednoty sdružené v SŽJ</t>
  </si>
  <si>
    <t>Rezerva pro řešení aktuálních požadavků</t>
  </si>
  <si>
    <t>Technická univerzita Liberec - memorandum o spolupráci</t>
  </si>
  <si>
    <t>Statutární město Liberec - Sportovní a rekreační areál Vesec</t>
  </si>
  <si>
    <t>DDÚ, SVP a ZŠ Liberec, p.o. - Zajištění provozu ambulantních středisek výchovné péče</t>
  </si>
  <si>
    <t>Střední škola hospodářská a lesnická, Frýdlant, p.o. - Realizace nového komplexního řešení</t>
  </si>
  <si>
    <t xml:space="preserve">Podpora školního stravování v Libereckém kraji - spolufinancování LK </t>
  </si>
  <si>
    <t>Podpora školního stravování v Libereckém kraji - předfinancování LK</t>
  </si>
  <si>
    <t>Krajská sportovní infrastruktura</t>
  </si>
  <si>
    <t>Monitoring návštěvnosti-data mobilních operátorů</t>
  </si>
  <si>
    <t>Program rozvoje cestovního ruchu LK</t>
  </si>
  <si>
    <t>eLpass</t>
  </si>
  <si>
    <t>Valdštejnské slavnosti</t>
  </si>
  <si>
    <t>Jablonecká Perle</t>
  </si>
  <si>
    <t>Marketingová podpora - podpora filmových produkcí</t>
  </si>
  <si>
    <t>Skryté skvosty II - spolufinancování LK</t>
  </si>
  <si>
    <t>Akvizice PO resortu kultury</t>
  </si>
  <si>
    <t>opatření pro zadržení vody ve vybraných lokalitách na Frýdlantsku</t>
  </si>
  <si>
    <t xml:space="preserve">Staré ekologické zátěže LK - KORTAN Hrádek n. Nisou </t>
  </si>
  <si>
    <t>Naplňování memorand o protipovodňové ochraně na Lužické Nise a Smědé - podpora obcí</t>
  </si>
  <si>
    <t>Podpora činnosti - Hnutí DUHA</t>
  </si>
  <si>
    <t>Osobní automobily – obměna vozového parku</t>
  </si>
  <si>
    <t>Klimatizace budov ABC</t>
  </si>
  <si>
    <t>Rekonstrukce budov KÚ LK (ABC)</t>
  </si>
  <si>
    <t>Rekonstrukce budov KÚ LK (DE)</t>
  </si>
  <si>
    <t>Rekonstrukce budov KÚ LK (OST)</t>
  </si>
  <si>
    <t>podpora dopravní výchovy na DDH v LK</t>
  </si>
  <si>
    <t>Dopravní obslužnost</t>
  </si>
  <si>
    <t>DOPRAVNÍ OBSLUŽNOST</t>
  </si>
  <si>
    <t>Běžné provozní výdaje - smluvní závazky</t>
  </si>
  <si>
    <t>Běžné provozní výdaje - služby, opravy a drobný majektek a ostatní výdaje</t>
  </si>
  <si>
    <t>KNL - Rekonstrukce a modernizace 2025-2030</t>
  </si>
  <si>
    <t xml:space="preserve">Přeshraniční výměna informací o hrozbách PL-CZ  -  předfinancování LK </t>
  </si>
  <si>
    <t>Světový den srdce</t>
  </si>
  <si>
    <t>Liberecká sportovní a tělovýchovná organizace z.s.</t>
  </si>
  <si>
    <t>Sportovní unie Českolipska</t>
  </si>
  <si>
    <t>Okresní organizace ČUS Jablonec nad Nisou z.s.</t>
  </si>
  <si>
    <t>NA OBDOBÍ LET 2025 - 2028</t>
  </si>
  <si>
    <t>s r p e n     2 0 2 4</t>
  </si>
  <si>
    <t>STŘEDNĚDOBÝ VÝHLED ROZPOČTU LIBERECKÉHO KRAJE 2025 - 2028</t>
  </si>
  <si>
    <t>OČEKÁVANÉ PŘÍJMY V LETECH 2025 - 2028</t>
  </si>
  <si>
    <r>
      <t xml:space="preserve">6) Financování - </t>
    </r>
    <r>
      <rPr>
        <sz val="8"/>
        <rFont val="Arial"/>
        <family val="2"/>
        <charset val="238"/>
      </rPr>
      <t>zapojení použitelných finančních zdrojů z kladných úroků</t>
    </r>
    <r>
      <rPr>
        <b/>
        <sz val="8"/>
        <rFont val="Arial"/>
        <family val="2"/>
        <charset val="238"/>
      </rPr>
      <t xml:space="preserve"> 2024</t>
    </r>
  </si>
  <si>
    <t>SR 2024</t>
  </si>
  <si>
    <t>SVR 2028</t>
  </si>
  <si>
    <t>c) dotace SFDI - reko. silnic II. a III. tříd pro kraje</t>
  </si>
  <si>
    <t>I. Příjmy a zdroje kraje "vlastní"</t>
  </si>
  <si>
    <t>3) Dotace a příspěvky (bez účelových znaků - ÚZ)</t>
  </si>
  <si>
    <t xml:space="preserve">I. PŘÍJMY                       </t>
  </si>
  <si>
    <t xml:space="preserve"> v tom:</t>
  </si>
  <si>
    <t>CELKEM PŘÍJMY a ZDROJE KRAJE za I.</t>
  </si>
  <si>
    <t>CELKOVÉ PŘÍJMY a ZDROJE KRAJE NA PŘÍSLUŠNÝ ROK</t>
  </si>
  <si>
    <t>CELKEM PŘÍJMY a ZDROJE KRAJE za II.</t>
  </si>
  <si>
    <t xml:space="preserve">II. PŘÍJMY                       </t>
  </si>
  <si>
    <t>a) Dotace pro soukromé školy a zařízení - ÚZ 33155</t>
  </si>
  <si>
    <t>b) Přímé náklady na vzdělávání PO kraje - ÚZ 33353</t>
  </si>
  <si>
    <t>e) Příspěvek na ztrátu dopravce z provozu veřejné osobní drážní dopravy - ÚZ 27355</t>
  </si>
  <si>
    <t xml:space="preserve">c) odvody odpisů z nemovitého majetku PO kraje (bez ZOO Liberec) </t>
  </si>
  <si>
    <t xml:space="preserve">c) odvody odpisů z nemovitého majetku PO kraje (pouze ZOO Liberec) </t>
  </si>
  <si>
    <t>příspěvek krajskému úřadu na výkon státní správy 2)</t>
  </si>
  <si>
    <t>b) dotace od obcí na dopravní obslužnost  3)</t>
  </si>
  <si>
    <t>2) příspěvek státního rozpočtu krajskému úřadu na výkon přenesené působnosti pro rok 2025 je počítán s nárůstem 4%; pro roky 2026 a následující je očekáván průměrný roční růst o</t>
  </si>
  <si>
    <t>3) pro další období jsou objemy fin. prostředků na úrovni návrhu 2025</t>
  </si>
  <si>
    <t>4) jedná se o položku 4116 - ostatní neinvestiční přijaté transfery ze státního rozpočtu; pro účely SVR je na období let 2025-2028 uveden objem očekávané skutečnosti roku 2024</t>
  </si>
  <si>
    <t>II. Příjmy kraje ze státního rozpočtu účelově a objemově vázané na výdaje</t>
  </si>
  <si>
    <r>
      <t xml:space="preserve">6) Financování - </t>
    </r>
    <r>
      <rPr>
        <sz val="8"/>
        <rFont val="Arial"/>
        <family val="2"/>
        <charset val="238"/>
      </rPr>
      <t>zapojení finančních zdrojů  - rezervy 913 03 Energie plyn</t>
    </r>
  </si>
  <si>
    <t>7) Dotace ze státního rozpočtu s účelovým znakem - ÚZ viz. kometář 4)</t>
  </si>
  <si>
    <r>
      <t xml:space="preserve">6) Financování - </t>
    </r>
    <r>
      <rPr>
        <sz val="8"/>
        <rFont val="Arial"/>
        <family val="2"/>
        <charset val="238"/>
      </rPr>
      <t>zapojení použitelných finančních zdrojů  v kapitole 917 05 - Transfery. "Financování soc. služeb (z prostředků LK)" z 2023 do 2024</t>
    </r>
  </si>
  <si>
    <t>Bilance očekávaných příjmů a výdajů kraje v letech 2025 - 2028 vč. salda</t>
  </si>
  <si>
    <t xml:space="preserve">Očekávané příjmy a zdroje kraje </t>
  </si>
  <si>
    <t>PŘÍJMY a ZDROJE CELKEM</t>
  </si>
  <si>
    <t>Dotace a příspěvky  (bez účelových znaků - ÚZ)</t>
  </si>
  <si>
    <t xml:space="preserve">Daňové příjmy </t>
  </si>
  <si>
    <t>Dotace ze státního rozpočtu  (s účelovým znakem - ÚZ)</t>
  </si>
  <si>
    <r>
      <t xml:space="preserve">Spolufinancování EU </t>
    </r>
    <r>
      <rPr>
        <b/>
        <sz val="8"/>
        <rFont val="Arial"/>
        <family val="2"/>
        <charset val="238"/>
      </rPr>
      <t>(2026-2028)</t>
    </r>
  </si>
  <si>
    <t>Sumární přehled schváleného rozpočtu 2024 a Střednědobého výhledu rozpočtu - limity na rok 2025</t>
  </si>
  <si>
    <t>SVR návrh 2025</t>
  </si>
  <si>
    <t>Rozdíl SVR 2025 a SR 2024</t>
  </si>
  <si>
    <t xml:space="preserve"> % změna SVR 2025 na SR 2024</t>
  </si>
  <si>
    <t xml:space="preserve">rezervy  Příspěvkové organizace ENERGIE </t>
  </si>
  <si>
    <r>
      <t xml:space="preserve">6) Financování - </t>
    </r>
    <r>
      <rPr>
        <sz val="8"/>
        <rFont val="Arial"/>
        <family val="2"/>
        <charset val="238"/>
      </rPr>
      <t>zapojení fin. zdrojů  Revitalizace dolního centra Liberce II. et."</t>
    </r>
  </si>
  <si>
    <r>
      <t xml:space="preserve">6) Financování - </t>
    </r>
    <r>
      <rPr>
        <sz val="8"/>
        <rFont val="Arial"/>
        <family val="2"/>
        <charset val="238"/>
      </rPr>
      <t>zapojení použitelných finančních zdrojů z nedočerpaných kap. 924 - Úvěry na úroky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2024</t>
    </r>
  </si>
  <si>
    <t>Sdružení místních samospráv - provozní příspěvek</t>
  </si>
  <si>
    <t>Peněžité dary a neinvestiční transfery</t>
  </si>
  <si>
    <t>Česká membránová platforma, z.s. - mezinárodní konference</t>
  </si>
  <si>
    <t>Projekt Paměť národa/ Post Bellum, z.ú.</t>
  </si>
  <si>
    <t>Dotace jednotkám požární ochrany obcí (SDH) k programu Ministerstva vnitra</t>
  </si>
  <si>
    <t>Preventivní projekty PČR - prevence kriminality</t>
  </si>
  <si>
    <t xml:space="preserve">Národní výstava poštovních známek Liberec 2025 </t>
  </si>
  <si>
    <t>Dotace na cvičení složek IZS</t>
  </si>
  <si>
    <t>Sociální podnikání a sociální ekonomika</t>
  </si>
  <si>
    <t>Memorandum TUL (Fraunhofer)</t>
  </si>
  <si>
    <t>Ostatní jmenovité projekty</t>
  </si>
  <si>
    <t xml:space="preserve">OPŽP FVE Gymnázium Dr. A. Randy Jablonec n. N. - předfinancování LK </t>
  </si>
  <si>
    <t>Gymnázium F.X.Šaldy - výstavba pavilonu učeben - předfinancování</t>
  </si>
  <si>
    <t>FVE Muzeum Českého ráje v Turnově - předfinancování</t>
  </si>
  <si>
    <t xml:space="preserve">TP Interreg Česko-Sasko 2021 -2027 - spolufinancování LK </t>
  </si>
  <si>
    <t>CZ/PL - Bezpečně a plynule přes hranice předfinancování</t>
  </si>
  <si>
    <t>Zelená cyklomagistrála Ploučnice spolufinancování</t>
  </si>
  <si>
    <t>SŠHL Frýdlant - SEN tělocvična Zámecká - spolufinancování LK</t>
  </si>
  <si>
    <t>SŠHL Frýdlant - SEN tělocvična Zámecká - předfinancování LK</t>
  </si>
  <si>
    <t>SEN - SUPŠ Kamenický Šenov, Havlíčkova 57 - spolufinancování LK</t>
  </si>
  <si>
    <t>SEN - SUPŠ Kamenický Šenov, Havlíčkova 57 - předfinancování LK</t>
  </si>
  <si>
    <t xml:space="preserve">Dostavba areálu - Domov a centrum aktivity, Hodkovice - spolufinancování LK </t>
  </si>
  <si>
    <t xml:space="preserve">Dětské centrum Liberec - bydlení pro ohrožené děti - spolufinancování LK </t>
  </si>
  <si>
    <t xml:space="preserve">Dětské centrum Liberec - bydlení pro ohrožené děti - předfinancování LK </t>
  </si>
  <si>
    <t xml:space="preserve">CZ/DE VMG ČL Krajina a člověk - spolufinancování LK </t>
  </si>
  <si>
    <t xml:space="preserve">CZ/DE VMG ČL Krajina a člověk - předfinancování LK </t>
  </si>
  <si>
    <t>Protidrogová politika - nový název: Dotace v oblasti politiky závislostí</t>
  </si>
  <si>
    <t>Dluhové poradenství</t>
  </si>
  <si>
    <t>Nadační fondy - individuální žádosti</t>
  </si>
  <si>
    <t>LÍP a SPOLU, z.s. na projekt "homesharing", od r. 2025 nový název "Podpora homesharingu"</t>
  </si>
  <si>
    <t>Podpora sociálního začleňování v Libereckém kraji</t>
  </si>
  <si>
    <t>Domov a centrum aktivity, Hodkovice n/Mohelkou - instalace stropního zvedacího a asistenčního systému - Dům Jana</t>
  </si>
  <si>
    <t>Jedličkův ústav - výměna protipožárních dveří DOZP, budova F</t>
  </si>
  <si>
    <t>Nadač.fond severočeských olympioniků - setkání olympioniků</t>
  </si>
  <si>
    <t>SKI KLUB JIZERSKÁ PADESÁTKA - Jizerská padesátka</t>
  </si>
  <si>
    <t>Road Classics</t>
  </si>
  <si>
    <t>předpoklad pokračování akcí v letech 2026 - 2028</t>
  </si>
  <si>
    <t>Krkonoše-svazek měst a obcí, Vrchlabí - Krkonoš.magistrála</t>
  </si>
  <si>
    <t>SVAZEK OBCÍ NOVOBORSKA, N. Bor - Úprava a údržba Lužickohor. magistrály</t>
  </si>
  <si>
    <t>Podpora areálů pro běh na lyžích</t>
  </si>
  <si>
    <t>Dotační program Podpora individuálních sportů I. Kategorie</t>
  </si>
  <si>
    <t>Liberecká krajská asociace Sport pro všechny z.s. - Podpora  činnosti LKA Sport pro všechny z.s.</t>
  </si>
  <si>
    <t>KRAJSKÁ ORGANIZACE ČUS LK - Provoz Krajské organizace ČUS Libereckého kraje</t>
  </si>
  <si>
    <t>Okresní sportovní a tělovýchovné sdružení Semily z.s.</t>
  </si>
  <si>
    <t>Program rozvoje sportovní infrastruktury</t>
  </si>
  <si>
    <t>Systémová podpora vzdělávání žáků v oboru základní škola speciální</t>
  </si>
  <si>
    <t>Město Jilemnice – rekonstrukce budovy pro umístění speciální školy</t>
  </si>
  <si>
    <t>Veletrh vzdělávání a pracovních příležitostí</t>
  </si>
  <si>
    <t>IQLANDIA, o.p.s. Liberec - Podpora vzdělávání mládeže</t>
  </si>
  <si>
    <t>DDM Libertin, Česká Lípa, p.o. - Okresní a krajská kola soutěží v LK</t>
  </si>
  <si>
    <t>DDM Vikýř, Jablonec n.N., p.o. -  Okresní a krajská kola soutěží v LK</t>
  </si>
  <si>
    <t>SVČ Semily,p.o. -  Okresní a krajská kola soutěží v LK</t>
  </si>
  <si>
    <t>Podpora ojedinělých projektů zaměřených na řešení naléhavých potřeb v oblasti vzdělávání a školství v průběhu roku - záštity</t>
  </si>
  <si>
    <t>Okresní hospodářská komora Semily - Burza středních škol Semily</t>
  </si>
  <si>
    <t>Individuální podpora neziskových akcí v oblasti školství</t>
  </si>
  <si>
    <t>IQLANDIA, Liberec - Podpora financování dopravy základních škol</t>
  </si>
  <si>
    <t xml:space="preserve">Sdružení pro rozvoj LK - Pakt zaměstnanosti </t>
  </si>
  <si>
    <t>Ocenění talentovaných a nadaných dětí a mládeže</t>
  </si>
  <si>
    <t xml:space="preserve">Dotační program Výuka plavání </t>
  </si>
  <si>
    <t>Dotační program Sportovní infrastruktura</t>
  </si>
  <si>
    <t xml:space="preserve">Transformace dětských domovů- spolufinancování LK </t>
  </si>
  <si>
    <t>Transformace dětských domovů - předfinancování LK</t>
  </si>
  <si>
    <t>Gymnázium a Střední zdravotnická škola, Jilemnice, p.o. - Rekonstrukce tělocvičny</t>
  </si>
  <si>
    <t>Základní škola logopedická, Liberec, p.o. - Výměna otvorových výplní - objekt T - areál školy</t>
  </si>
  <si>
    <t>Střední škola řemesel a služeb, Jablonec n/N, p.o. - Oprava fasády - objekt Podhorská, Jablonec n/N</t>
  </si>
  <si>
    <t>Střední zdravotnická a Střední odborná škola, Česká Lípa, p.o. - Oprava venkovních rozvodů - areál 28. října</t>
  </si>
  <si>
    <t>Základní škola a Mateřská škola pro tělesně postižené, Liberec, p.o. - Rekonstrukce hlavní budovy Jedličkova ústavu</t>
  </si>
  <si>
    <t xml:space="preserve">Gymnázium, U Balvanu, Jablonec n/N, p.o. - Oprava rozvodů vody </t>
  </si>
  <si>
    <t>Střední průmyslová škola stavební, Liberec, p.o. - Zateplení stropní konstrukce půdy - vnitřní trakt budovy</t>
  </si>
  <si>
    <t>Střední škola strojní, stavební a dopravní, Liberec, p.o. - Rekonstrukce střechy objekt Letná, Liberec</t>
  </si>
  <si>
    <t>Střední zdravotnická škola a Střední odborná škola, Česká Lípa, p.o. - Rekonstrukce kotelny</t>
  </si>
  <si>
    <t>Obchodní akademie, Česká Lípa, p.o. - Změna zdroje vytápění</t>
  </si>
  <si>
    <t>Střední zdravotnická a Střední odborná škola, Česká Lípa, p.o. - Rekonstrukce prostor pro Speciálně pedagogická centra Česká Lípa</t>
  </si>
  <si>
    <t>Gymnázium a Střední pedagogická škola, Liberec, p.o. - Oprava střechy a světlíků</t>
  </si>
  <si>
    <t>Obchodní akademie, Hotelová škola a Střední odborná škola, Turnov, p.o. - Rekonstrukce objektu Zborovská</t>
  </si>
  <si>
    <t>Gymnázium F. X. Šaldy, Liberec, p.o. - Oprava střechy hlavní budovy</t>
  </si>
  <si>
    <t>Střední průmyslová škola a Vyšší odborná škola, Liberec, p.o. - Výstavba technického lycea</t>
  </si>
  <si>
    <t>GW Jizera v úseku Železný Brod – Líšný</t>
  </si>
  <si>
    <t>Podpora ojedinělých projektů zaměřených na řešení naléhavých potřeb v oblasti dopravy kraje</t>
  </si>
  <si>
    <t>Centrální depozitář pro LK - DEPODUB</t>
  </si>
  <si>
    <t>Investiční rozvoj ZOO Liberec - zdroje</t>
  </si>
  <si>
    <r>
      <t xml:space="preserve">ZOO Liberec – reko. pavilonu žiraf a zeber – </t>
    </r>
    <r>
      <rPr>
        <b/>
        <sz val="8"/>
        <color rgb="FF0000FF"/>
        <rFont val="Arial"/>
        <family val="2"/>
        <charset val="238"/>
      </rPr>
      <t>podíl LK</t>
    </r>
  </si>
  <si>
    <r>
      <t>ZOO Liberec – reko. pavilonu žiraf a zeber –</t>
    </r>
    <r>
      <rPr>
        <sz val="8"/>
        <color rgb="FFFF0000"/>
        <rFont val="Arial"/>
        <family val="2"/>
        <charset val="238"/>
      </rPr>
      <t xml:space="preserve"> </t>
    </r>
    <r>
      <rPr>
        <b/>
        <sz val="8"/>
        <color rgb="FFFF0000"/>
        <rFont val="Arial"/>
        <family val="2"/>
        <charset val="238"/>
      </rPr>
      <t>podíl SML</t>
    </r>
  </si>
  <si>
    <t>SML - PD - dokončení revitalizace muzea</t>
  </si>
  <si>
    <t>Zoo Liberec NFV-předfinancování projektu Life4ZOO</t>
  </si>
  <si>
    <t>Strategie rozvoje kulturních a kreativních odvětví - spolufinancování LK</t>
  </si>
  <si>
    <t>Zážitky v krajině podstávkových domů</t>
  </si>
  <si>
    <t>Memorandum LK a SML - investice</t>
  </si>
  <si>
    <t>Memorandum LK a SML - neinvestice</t>
  </si>
  <si>
    <t>Art Week</t>
  </si>
  <si>
    <t>Spolek Ještěd 73-dokumentace obn.Ještědu</t>
  </si>
  <si>
    <t>Modrý kodour-Divadelní festival Modrý kocour</t>
  </si>
  <si>
    <t>Svaz knihovníků a inf.pracovníků (SKIP)-Bookstart</t>
  </si>
  <si>
    <t>Podsemínský most</t>
  </si>
  <si>
    <t>Nákup Sbírky skla IGS</t>
  </si>
  <si>
    <t>Obč.sdruž.pro podporu anim.filmu-GAME PITCH ARENA</t>
  </si>
  <si>
    <t>Křehká krása</t>
  </si>
  <si>
    <t>Zoo Liberec-Masterplán+PD 1.et.Údolí ohr.divočiny</t>
  </si>
  <si>
    <t>Central station - Krajský termínál Liberec</t>
  </si>
  <si>
    <t>Studie využití budovy Skloexport</t>
  </si>
  <si>
    <r>
      <t xml:space="preserve">IVC Turnov - Daliměřice – </t>
    </r>
    <r>
      <rPr>
        <b/>
        <sz val="8"/>
        <color rgb="FF0000FF"/>
        <rFont val="Arial"/>
        <family val="2"/>
        <charset val="238"/>
      </rPr>
      <t>podíl LK</t>
    </r>
  </si>
  <si>
    <r>
      <t xml:space="preserve">IVC Turnov - Daliměřice - </t>
    </r>
    <r>
      <rPr>
        <b/>
        <sz val="8"/>
        <color rgb="FFFF0000"/>
        <rFont val="Arial"/>
        <family val="2"/>
        <charset val="238"/>
      </rPr>
      <t>podíl MV</t>
    </r>
  </si>
  <si>
    <t>Vyšetření - hniloba a mor včelího plodu, ZO ČSV</t>
  </si>
  <si>
    <t>Staré ekologické zátěže LK - REZERVA</t>
  </si>
  <si>
    <t>Spolufinancování prověření odtokových poměrů ne území ORP Jablonec nN, Liberec</t>
  </si>
  <si>
    <t>Nový plán odpadového hospodářství LK 2026-2035</t>
  </si>
  <si>
    <t>Ekocentrum / vyplacení podílu obce</t>
  </si>
  <si>
    <t>Výstavba a obnova infrastruktury-spoluúčast kraje, indivinduální dotace</t>
  </si>
  <si>
    <t>SW, digitalizace</t>
  </si>
  <si>
    <t>Nákup Ještědu - dominanty Libereckého kraje</t>
  </si>
  <si>
    <t>Členský příspěvek - Partnerství pro městskou mobilitu</t>
  </si>
  <si>
    <t>Dopravní obslužnost drážní - tramvaj</t>
  </si>
  <si>
    <t xml:space="preserve">Statutární město Liberec-Rekonstrukce bazénu Lbc </t>
  </si>
  <si>
    <t>PŘEDPOKLÁDANÉ VÝDAJE KRAJE V LETECH 2025 - 2028</t>
  </si>
  <si>
    <t>limitované a ostatní běžné výdaje</t>
  </si>
  <si>
    <t>Rezervy pro PO kraje ENERGIE 2024</t>
  </si>
  <si>
    <t>Rezervy v kapitole 912 - opravy a havárie v průběhu na objektech OŠMTS</t>
  </si>
  <si>
    <t>APOSS Liberec, ul. Zeyerova - změna systému vytápění Zeyerova - změna systému vytápění Zeyerov, TČ nebo CTZ)</t>
  </si>
  <si>
    <t xml:space="preserve">Denní a pobytové sociální služby - zajištění dočasného ubytování v rámci rekonstrukce budovy Hradecká ul. v České Lípě </t>
  </si>
  <si>
    <t>OSTARA - realizace renovace půdních prosto</t>
  </si>
  <si>
    <t>Propagace, prezentace a zahraniční spolupráce vč. krizových opatření</t>
  </si>
  <si>
    <t>VEDUCA EXPO - Veletrh vzdělávání a pracovních příležitostí</t>
  </si>
  <si>
    <t>Jmenovité projekty</t>
  </si>
  <si>
    <t xml:space="preserve">Střední škola hospodářská a lesnická, Frýdlant, p.o. - Etapa A - Výstavba areálu Bělíkova, Frýdlant" </t>
  </si>
  <si>
    <t xml:space="preserve">Domov Raspenava - navýšení částky na zpracování projektové dokumentace na rekonstrukci staré budovy </t>
  </si>
  <si>
    <t xml:space="preserve">Denní a pobyt. soc. služby Česká Lípa - zpracování projektové dokumetace pro novou výstavbu DOZP v České Lípě </t>
  </si>
  <si>
    <t xml:space="preserve">Rezerva na investiční akce resortu </t>
  </si>
  <si>
    <t>Jmenovité investiční projekty resortu</t>
  </si>
  <si>
    <t>Ostatní jmenovité výdaje resortu</t>
  </si>
  <si>
    <t>MMN a.s- příplatek mimo základní kapitál na projekty směřující k modernizaci objektů a vybavení od roku 2025</t>
  </si>
  <si>
    <t>ZZS LK -  Nová výjezdová základna Liberec - archit. soutěž + PD</t>
  </si>
  <si>
    <t>ZZS LK- Nová výjezdová základna Frýdlant</t>
  </si>
  <si>
    <t>Modernizace infrastruktury KULK</t>
  </si>
  <si>
    <t xml:space="preserve">Výměna wifi sítě </t>
  </si>
  <si>
    <t>SW pro digitalizaci</t>
  </si>
  <si>
    <t>Přeshraniční výměna informací o hrozbách PL-CZ - spolufinancování LK</t>
  </si>
  <si>
    <t>NFV - návratná fin. výpomoc</t>
  </si>
  <si>
    <t>Dožínkové slavnosti - Semilský pecen - Město Semily</t>
  </si>
  <si>
    <t>Kunratická JamParáda, obec Kunratice</t>
  </si>
  <si>
    <t>Fresh Festival</t>
  </si>
  <si>
    <t>Časopis "Krkonoše-Jizerské hory"- (Správa KRNAP)</t>
  </si>
  <si>
    <t>Příspěvek do grantového programu Podpora ekologické výchovy na školách - (Nadace Ivana Dejmala)</t>
  </si>
  <si>
    <t xml:space="preserve">Rekonstrukce vodojemu v sídlech nad 4 tis. obyvatel </t>
  </si>
  <si>
    <t>Mistrovství ČR v lehké atletice Jablonec nad Nisou</t>
  </si>
  <si>
    <t>f) ostatní dotace</t>
  </si>
  <si>
    <t>d) dotace od Statutární město Liberec - ZOO Liberec, reko. pavilonu žiraf a zeber</t>
  </si>
  <si>
    <t>e) dotace od Ministerstva vnitra - IVC Turnov - Daliměřice</t>
  </si>
  <si>
    <t>Účel. NEINV. dotace školství</t>
  </si>
  <si>
    <t>Dotace ze státního rozpočtu  (s účelovým znakem - ÚZ) CELKEM</t>
  </si>
  <si>
    <t>P Ř Í J M Y   A   Z D R O J E    C E L K E M</t>
  </si>
  <si>
    <t>II. Výdaje kraje účelově a objemově vázané na příjmy ze státního rozpočtu</t>
  </si>
  <si>
    <t>I. Výdaje kraje financované z "vlastních" Příjmů a zdrojů kraje</t>
  </si>
  <si>
    <t>VÝDAJE kraje CELKEM za I.</t>
  </si>
  <si>
    <t>VÝDAJE kraje CELKEM za II.</t>
  </si>
  <si>
    <t>Dotace ze státního rozpočtu s ÚZ</t>
  </si>
  <si>
    <t>I. Výdaje kraje financované z "vlastních" Příjmů a zdrojů</t>
  </si>
  <si>
    <t>VÝDAJE KRAJE CELKEM za I.</t>
  </si>
  <si>
    <t>odbor školství, mládeže, tělovýchovy a sportu - Dotace pro soukromé školy a zařízení - ÚZ 33155</t>
  </si>
  <si>
    <t>odbor školství, mládeže, tělovýchovy a sportu - Přímé náklady na vzdělávání PO kraje - ÚZ 33353</t>
  </si>
  <si>
    <t>c) Přímé náklady na vzdělávání PO obcí - ÚZ 33353</t>
  </si>
  <si>
    <t>odbor školství, mládeže, tělovýchovy a sportu - Přímé náklady na vzdělávání PO obcí - ÚZ 33353</t>
  </si>
  <si>
    <t>d) NEINV. transfery podle zákona o sociálních službách MPSV - ÚZ 13305</t>
  </si>
  <si>
    <t>odbor sociálních věcí - NEINV. transfery podle zákona o sociálních službách MPSV - ÚZ 13305</t>
  </si>
  <si>
    <t>odbor dopravní obslužnosti - Příspěvek na ztrátu dopravce z provozu veřejné osobní drážní dopravy - ÚZ 27355</t>
  </si>
  <si>
    <t>VÝDAJE KRAJE CELKEM za II.</t>
  </si>
  <si>
    <t xml:space="preserve">Transformace Tereza, lokalita Benešov u Semil I. (p.č. 143) - spolufin. LK </t>
  </si>
  <si>
    <t>IROP - Zastávkové informační systémy v aglomeraci LBC-JBC - spoluf. LK</t>
  </si>
  <si>
    <t xml:space="preserve">Transformace Tereza, lokalita Benešov u Semil II. (p.č. 180) - předfin. LK </t>
  </si>
  <si>
    <t xml:space="preserve">Transformace Tereza, lokalita Benešov u Semil II. (p.č. 180) - spolufin. LK </t>
  </si>
  <si>
    <t xml:space="preserve">Transformace Tereza, lokalita Benešov u Semil I. (p.č. 143) - předfin. LK </t>
  </si>
  <si>
    <t xml:space="preserve">RAP APOSS výstavba domácností Liberec, Vratislavice II. - předfin. LK </t>
  </si>
  <si>
    <t xml:space="preserve">RAP APOSS výstavba domácností Liberec, Vratislavice II. - spolufin. LK </t>
  </si>
  <si>
    <t xml:space="preserve">Dostavba areálu - Domov a centrum aktivity, Hodkovice - předfin.  LK </t>
  </si>
  <si>
    <t xml:space="preserve">ZZS LK - výjezdová základna a záložní operační středisko Jbc - předfin. LK </t>
  </si>
  <si>
    <t xml:space="preserve">ZZS LK - výjezdová základna a záložní operační středisko Jbc - spolufin. LK </t>
  </si>
  <si>
    <t xml:space="preserve">VMG Č. Lípa - revitalizace objektů detaš. pracoviště - předfin. LK </t>
  </si>
  <si>
    <t xml:space="preserve">VMG Č. Lípa - revitalizace objektů detaš. pracoviště - spolufin. LK </t>
  </si>
  <si>
    <t xml:space="preserve">RAP APOSS výstavba domácností Liberec, Vratislavice I. - předfin. LK </t>
  </si>
  <si>
    <t xml:space="preserve">RAP APOSS výstavba domácností Liberec, Vratislavice I. - spolufin. LK </t>
  </si>
  <si>
    <t xml:space="preserve">OPŽP FVE Gymnázium Dr. A. Randy Jablonec n. N. - spolufin. LK </t>
  </si>
  <si>
    <t xml:space="preserve">ZŠ a MŠ pro tělesně postižené Lbc - reko. DM Zeyerova - předfin. LK </t>
  </si>
  <si>
    <t xml:space="preserve">ZŠ a MŠ pro tělesně postižené Lbc - reko. DM Zeyerova - spolufin. LK </t>
  </si>
  <si>
    <t xml:space="preserve">FVE - SPŠT Jablonec n. N. Belgická 4852 - předfin. LK </t>
  </si>
  <si>
    <t>Naplňování dlouhodobého záměru v Libereckém kraji - předfinan. LK</t>
  </si>
  <si>
    <t xml:space="preserve">Naplňování dlouhodobého záměru v Libereckém kraji- spolufin. LK </t>
  </si>
  <si>
    <t>„Podpora a rozvoj sociálních služeb v Libereckém kraji“ - spolufin. LK</t>
  </si>
  <si>
    <t>do roku 2023 v kap. 914 21 - Působnosti</t>
  </si>
  <si>
    <t>ZZS LK - simulační centrum TUL</t>
  </si>
  <si>
    <r>
      <t xml:space="preserve">1) očekávané daňové příjmy kraje na rok 2025 </t>
    </r>
    <r>
      <rPr>
        <b/>
        <sz val="8"/>
        <rFont val="Arial"/>
        <family val="2"/>
        <charset val="238"/>
      </rPr>
      <t>jsou nastaveny na současný RUD pro kraje. O</t>
    </r>
    <r>
      <rPr>
        <sz val="8"/>
        <rFont val="Arial"/>
        <family val="2"/>
        <charset val="238"/>
      </rPr>
      <t>d roku 2026 a následující je očekáván průměrný roční růst o</t>
    </r>
  </si>
  <si>
    <t>Příloha č.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</si>
</sst>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K_č_-;\-* #,##0.00\ _K_č_-;_-* \-??\ _K_č_-;_-@_-"/>
    <numFmt numFmtId="165" formatCode="#,##0.00_ ;[Red]\-#,##0.00\ "/>
    <numFmt numFmtId="166" formatCode="#,##0.00000_ ;[Red]\-#,##0.00000\ "/>
    <numFmt numFmtId="167" formatCode="#,##0.00000"/>
    <numFmt numFmtId="168" formatCode="0.0%"/>
    <numFmt numFmtId="169" formatCode="#,##0.000000"/>
  </numFmts>
  <fonts count="92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8"/>
      <name val="Arial"/>
      <family val="2"/>
      <charset val="238"/>
    </font>
    <font>
      <sz val="8"/>
      <color indexed="12"/>
      <name val="Arial CE"/>
      <family val="2"/>
      <charset val="238"/>
    </font>
    <font>
      <sz val="8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sz val="8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imes New Roman"/>
      <family val="1"/>
      <charset val="238"/>
    </font>
    <font>
      <b/>
      <sz val="36"/>
      <name val="Arial"/>
      <family val="2"/>
      <charset val="238"/>
    </font>
    <font>
      <b/>
      <sz val="20"/>
      <name val="Times New Roman"/>
      <family val="1"/>
      <charset val="238"/>
    </font>
    <font>
      <b/>
      <sz val="22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4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  <charset val="238"/>
    </font>
    <font>
      <b/>
      <sz val="8"/>
      <color indexed="14"/>
      <name val="Arial"/>
      <family val="2"/>
      <charset val="238"/>
    </font>
    <font>
      <b/>
      <sz val="8"/>
      <color indexed="10"/>
      <name val="Arial"/>
      <family val="2"/>
    </font>
    <font>
      <sz val="8"/>
      <color indexed="14"/>
      <name val="Arial"/>
      <family val="2"/>
      <charset val="238"/>
    </font>
    <font>
      <sz val="8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1"/>
      <name val="Times New Roman"/>
      <family val="1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0000FF"/>
      <name val="Arial"/>
      <family val="2"/>
      <charset val="238"/>
    </font>
    <font>
      <b/>
      <sz val="8"/>
      <color rgb="FF0000FF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7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 tint="0.34998626667073579"/>
      <name val="Arial"/>
      <family val="2"/>
      <charset val="238"/>
    </font>
    <font>
      <sz val="10"/>
      <color theme="1" tint="0.34998626667073579"/>
      <name val="Arial"/>
      <family val="2"/>
      <charset val="238"/>
    </font>
    <font>
      <b/>
      <sz val="8"/>
      <color rgb="FFFF0000"/>
      <name val="Arial CE"/>
      <charset val="238"/>
    </font>
    <font>
      <sz val="8"/>
      <color rgb="FF9900FF"/>
      <name val="Arial"/>
      <family val="2"/>
      <charset val="238"/>
    </font>
    <font>
      <b/>
      <sz val="8"/>
      <color rgb="FF9900FF"/>
      <name val="Arial"/>
      <family val="2"/>
      <charset val="238"/>
    </font>
    <font>
      <sz val="8"/>
      <color theme="3"/>
      <name val="Arial"/>
      <family val="2"/>
      <charset val="238"/>
    </font>
    <font>
      <sz val="10"/>
      <color rgb="FF363636"/>
      <name val="Segoe UI Light"/>
      <family val="2"/>
      <charset val="238"/>
    </font>
    <font>
      <sz val="10"/>
      <color rgb="FFFF6600"/>
      <name val="Arial"/>
      <family val="2"/>
      <charset val="238"/>
    </font>
    <font>
      <sz val="8"/>
      <color rgb="FF0000CC"/>
      <name val="Arial"/>
      <family val="2"/>
      <charset val="238"/>
    </font>
    <font>
      <b/>
      <sz val="10"/>
      <color rgb="FF0000CC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9"/>
      <color rgb="FF0000CC"/>
      <name val="Arial"/>
      <family val="2"/>
      <charset val="238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8"/>
      <color rgb="FF006600"/>
      <name val="Arial"/>
      <family val="2"/>
      <charset val="238"/>
    </font>
    <font>
      <b/>
      <sz val="11"/>
      <name val="Arial"/>
      <family val="2"/>
      <charset val="238"/>
    </font>
  </fonts>
  <fills count="7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0"/>
        <bgColor indexed="5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31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26"/>
      </patternFill>
    </fill>
    <fill>
      <patternFill patternType="solid">
        <fgColor rgb="FFFF66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26"/>
      </patternFill>
    </fill>
    <fill>
      <patternFill patternType="solid">
        <fgColor rgb="FFCCFFCC"/>
        <bgColor indexed="27"/>
      </patternFill>
    </fill>
    <fill>
      <patternFill patternType="solid">
        <fgColor rgb="FFCCFFCC"/>
        <bgColor indexed="5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1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0" borderId="1" applyNumberFormat="0" applyFill="0" applyAlignment="0" applyProtection="0"/>
    <xf numFmtId="164" fontId="41" fillId="0" borderId="0" applyFill="0" applyBorder="0" applyAlignment="0" applyProtection="0"/>
    <xf numFmtId="164" fontId="41" fillId="0" borderId="0" applyFill="0" applyBorder="0" applyAlignment="0" applyProtection="0"/>
    <xf numFmtId="0" fontId="8" fillId="3" borderId="0" applyNumberFormat="0" applyBorder="0" applyAlignment="0" applyProtection="0"/>
    <xf numFmtId="0" fontId="9" fillId="16" borderId="2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17" borderId="0" applyNumberFormat="0" applyBorder="0" applyAlignment="0" applyProtection="0"/>
    <xf numFmtId="0" fontId="41" fillId="0" borderId="0"/>
    <xf numFmtId="0" fontId="4" fillId="0" borderId="0"/>
    <xf numFmtId="0" fontId="41" fillId="0" borderId="0"/>
    <xf numFmtId="0" fontId="41" fillId="0" borderId="0"/>
    <xf numFmtId="0" fontId="41" fillId="0" borderId="0"/>
    <xf numFmtId="0" fontId="4" fillId="0" borderId="0"/>
    <xf numFmtId="0" fontId="14" fillId="0" borderId="0"/>
    <xf numFmtId="0" fontId="41" fillId="18" borderId="6" applyNumberFormat="0" applyAlignment="0" applyProtection="0"/>
    <xf numFmtId="0" fontId="16" fillId="0" borderId="7" applyNumberFormat="0" applyFill="0" applyAlignment="0" applyProtection="0"/>
    <xf numFmtId="0" fontId="17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7" borderId="8" applyNumberFormat="0" applyAlignment="0" applyProtection="0"/>
    <xf numFmtId="0" fontId="21" fillId="19" borderId="8" applyNumberFormat="0" applyAlignment="0" applyProtection="0"/>
    <xf numFmtId="0" fontId="22" fillId="19" borderId="9" applyNumberFormat="0" applyAlignment="0" applyProtection="0"/>
    <xf numFmtId="0" fontId="20" fillId="0" borderId="0" applyNumberFormat="0" applyFill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ill="0" applyBorder="0" applyAlignment="0" applyProtection="0"/>
    <xf numFmtId="0" fontId="4" fillId="0" borderId="0"/>
    <xf numFmtId="0" fontId="4" fillId="0" borderId="0"/>
    <xf numFmtId="164" fontId="4" fillId="0" borderId="0" applyFill="0" applyBorder="0" applyAlignment="0" applyProtection="0"/>
    <xf numFmtId="0" fontId="4" fillId="18" borderId="6" applyNumberFormat="0" applyAlignment="0" applyProtection="0"/>
    <xf numFmtId="0" fontId="4" fillId="0" borderId="0"/>
    <xf numFmtId="0" fontId="3" fillId="0" borderId="0"/>
    <xf numFmtId="0" fontId="4" fillId="0" borderId="0">
      <alignment wrapText="1"/>
    </xf>
    <xf numFmtId="0" fontId="4" fillId="0" borderId="0">
      <alignment wrapText="1"/>
    </xf>
    <xf numFmtId="0" fontId="4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74" fillId="0" borderId="0" applyNumberFormat="0" applyFill="0" applyBorder="0" applyAlignment="0" applyProtection="0"/>
    <xf numFmtId="0" fontId="75" fillId="0" borderId="164" applyNumberFormat="0" applyFill="0" applyAlignment="0" applyProtection="0"/>
    <xf numFmtId="0" fontId="76" fillId="0" borderId="165" applyNumberFormat="0" applyFill="0" applyAlignment="0" applyProtection="0"/>
    <xf numFmtId="0" fontId="77" fillId="0" borderId="166" applyNumberFormat="0" applyFill="0" applyAlignment="0" applyProtection="0"/>
    <xf numFmtId="0" fontId="77" fillId="0" borderId="0" applyNumberFormat="0" applyFill="0" applyBorder="0" applyAlignment="0" applyProtection="0"/>
    <xf numFmtId="0" fontId="78" fillId="44" borderId="0" applyNumberFormat="0" applyBorder="0" applyAlignment="0" applyProtection="0"/>
    <xf numFmtId="0" fontId="79" fillId="45" borderId="0" applyNumberFormat="0" applyBorder="0" applyAlignment="0" applyProtection="0"/>
    <xf numFmtId="0" fontId="80" fillId="46" borderId="0" applyNumberFormat="0" applyBorder="0" applyAlignment="0" applyProtection="0"/>
    <xf numFmtId="0" fontId="81" fillId="47" borderId="167" applyNumberFormat="0" applyAlignment="0" applyProtection="0"/>
    <xf numFmtId="0" fontId="82" fillId="48" borderId="168" applyNumberFormat="0" applyAlignment="0" applyProtection="0"/>
    <xf numFmtId="0" fontId="83" fillId="48" borderId="167" applyNumberFormat="0" applyAlignment="0" applyProtection="0"/>
    <xf numFmtId="0" fontId="84" fillId="0" borderId="169" applyNumberFormat="0" applyFill="0" applyAlignment="0" applyProtection="0"/>
    <xf numFmtId="0" fontId="85" fillId="49" borderId="170" applyNumberFormat="0" applyAlignment="0" applyProtection="0"/>
    <xf numFmtId="0" fontId="86" fillId="0" borderId="0" applyNumberFormat="0" applyFill="0" applyBorder="0" applyAlignment="0" applyProtection="0"/>
    <xf numFmtId="0" fontId="1" fillId="50" borderId="171" applyNumberFormat="0" applyFont="0" applyAlignment="0" applyProtection="0"/>
    <xf numFmtId="0" fontId="87" fillId="0" borderId="0" applyNumberFormat="0" applyFill="0" applyBorder="0" applyAlignment="0" applyProtection="0"/>
    <xf numFmtId="0" fontId="88" fillId="0" borderId="172" applyNumberFormat="0" applyFill="0" applyAlignment="0" applyProtection="0"/>
    <xf numFmtId="0" fontId="89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89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58" borderId="0" applyNumberFormat="0" applyBorder="0" applyAlignment="0" applyProtection="0"/>
    <xf numFmtId="0" fontId="89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2" borderId="0" applyNumberFormat="0" applyBorder="0" applyAlignment="0" applyProtection="0"/>
    <xf numFmtId="0" fontId="89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1" fillId="66" borderId="0" applyNumberFormat="0" applyBorder="0" applyAlignment="0" applyProtection="0"/>
    <xf numFmtId="0" fontId="89" fillId="67" borderId="0" applyNumberFormat="0" applyBorder="0" applyAlignment="0" applyProtection="0"/>
    <xf numFmtId="0" fontId="1" fillId="68" borderId="0" applyNumberFormat="0" applyBorder="0" applyAlignment="0" applyProtection="0"/>
    <xf numFmtId="0" fontId="1" fillId="69" borderId="0" applyNumberFormat="0" applyBorder="0" applyAlignment="0" applyProtection="0"/>
    <xf numFmtId="0" fontId="1" fillId="70" borderId="0" applyNumberFormat="0" applyBorder="0" applyAlignment="0" applyProtection="0"/>
    <xf numFmtId="0" fontId="89" fillId="71" borderId="0" applyNumberFormat="0" applyBorder="0" applyAlignment="0" applyProtection="0"/>
    <xf numFmtId="0" fontId="1" fillId="72" borderId="0" applyNumberFormat="0" applyBorder="0" applyAlignment="0" applyProtection="0"/>
    <xf numFmtId="0" fontId="1" fillId="73" borderId="0" applyNumberFormat="0" applyBorder="0" applyAlignment="0" applyProtection="0"/>
    <xf numFmtId="0" fontId="1" fillId="74" borderId="0" applyNumberFormat="0" applyBorder="0" applyAlignment="0" applyProtection="0"/>
    <xf numFmtId="0" fontId="1" fillId="0" borderId="0"/>
  </cellStyleXfs>
  <cellXfs count="841">
    <xf numFmtId="0" fontId="0" fillId="0" borderId="0" xfId="0"/>
    <xf numFmtId="49" fontId="0" fillId="0" borderId="0" xfId="0" applyNumberFormat="1"/>
    <xf numFmtId="0" fontId="23" fillId="0" borderId="0" xfId="0" applyFont="1" applyAlignment="1">
      <alignment horizontal="center"/>
    </xf>
    <xf numFmtId="0" fontId="25" fillId="0" borderId="0" xfId="0" applyFont="1"/>
    <xf numFmtId="0" fontId="24" fillId="0" borderId="0" xfId="0" applyFont="1" applyAlignment="1">
      <alignment horizontal="center"/>
    </xf>
    <xf numFmtId="0" fontId="26" fillId="0" borderId="0" xfId="33" applyFont="1" applyAlignment="1">
      <alignment horizontal="right" vertical="center" wrapText="1"/>
    </xf>
    <xf numFmtId="49" fontId="26" fillId="0" borderId="10" xfId="0" applyNumberFormat="1" applyFont="1" applyBorder="1" applyAlignment="1">
      <alignment vertical="center"/>
    </xf>
    <xf numFmtId="49" fontId="26" fillId="0" borderId="11" xfId="0" applyNumberFormat="1" applyFont="1" applyBorder="1" applyAlignment="1">
      <alignment vertical="center"/>
    </xf>
    <xf numFmtId="0" fontId="23" fillId="0" borderId="12" xfId="0" applyFont="1" applyBorder="1" applyAlignment="1">
      <alignment horizontal="center" vertical="center"/>
    </xf>
    <xf numFmtId="49" fontId="26" fillId="0" borderId="14" xfId="0" applyNumberFormat="1" applyFont="1" applyBorder="1" applyAlignment="1">
      <alignment vertical="center"/>
    </xf>
    <xf numFmtId="0" fontId="23" fillId="0" borderId="15" xfId="0" applyFont="1" applyBorder="1" applyAlignment="1">
      <alignment horizontal="center" vertical="center"/>
    </xf>
    <xf numFmtId="4" fontId="26" fillId="0" borderId="16" xfId="0" applyNumberFormat="1" applyFont="1" applyBorder="1" applyAlignment="1">
      <alignment vertical="center"/>
    </xf>
    <xf numFmtId="49" fontId="26" fillId="0" borderId="17" xfId="0" applyNumberFormat="1" applyFont="1" applyBorder="1" applyAlignment="1">
      <alignment vertical="center"/>
    </xf>
    <xf numFmtId="0" fontId="23" fillId="0" borderId="18" xfId="0" applyFont="1" applyBorder="1" applyAlignment="1">
      <alignment horizontal="center" vertical="center"/>
    </xf>
    <xf numFmtId="4" fontId="26" fillId="0" borderId="19" xfId="0" applyNumberFormat="1" applyFont="1" applyBorder="1" applyAlignment="1">
      <alignment vertical="center"/>
    </xf>
    <xf numFmtId="49" fontId="26" fillId="24" borderId="10" xfId="0" applyNumberFormat="1" applyFont="1" applyFill="1" applyBorder="1" applyAlignment="1">
      <alignment vertical="center"/>
    </xf>
    <xf numFmtId="0" fontId="23" fillId="0" borderId="0" xfId="0" applyFont="1"/>
    <xf numFmtId="0" fontId="23" fillId="0" borderId="0" xfId="0" applyFont="1" applyAlignment="1">
      <alignment vertical="center" wrapText="1"/>
    </xf>
    <xf numFmtId="0" fontId="26" fillId="4" borderId="20" xfId="0" applyFont="1" applyFill="1" applyBorder="1" applyAlignment="1">
      <alignment vertical="center"/>
    </xf>
    <xf numFmtId="0" fontId="26" fillId="4" borderId="20" xfId="0" applyFont="1" applyFill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4" fontId="27" fillId="0" borderId="16" xfId="0" applyNumberFormat="1" applyFont="1" applyBorder="1" applyAlignment="1">
      <alignment vertical="center"/>
    </xf>
    <xf numFmtId="0" fontId="26" fillId="0" borderId="20" xfId="0" applyFont="1" applyBorder="1" applyAlignment="1">
      <alignment horizontal="center" vertical="center"/>
    </xf>
    <xf numFmtId="4" fontId="26" fillId="4" borderId="16" xfId="0" applyNumberFormat="1" applyFont="1" applyFill="1" applyBorder="1" applyAlignment="1">
      <alignment vertical="center"/>
    </xf>
    <xf numFmtId="0" fontId="27" fillId="0" borderId="0" xfId="0" applyFont="1"/>
    <xf numFmtId="4" fontId="27" fillId="0" borderId="0" xfId="0" applyNumberFormat="1" applyFont="1"/>
    <xf numFmtId="0" fontId="0" fillId="0" borderId="0" xfId="0" applyAlignment="1">
      <alignment vertical="center" wrapText="1"/>
    </xf>
    <xf numFmtId="0" fontId="25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4" fontId="26" fillId="0" borderId="13" xfId="0" applyNumberFormat="1" applyFont="1" applyBorder="1" applyAlignment="1">
      <alignment horizontal="right" vertical="center" wrapText="1"/>
    </xf>
    <xf numFmtId="4" fontId="26" fillId="19" borderId="16" xfId="0" applyNumberFormat="1" applyFont="1" applyFill="1" applyBorder="1" applyAlignment="1">
      <alignment horizontal="right" vertical="center" wrapText="1"/>
    </xf>
    <xf numFmtId="4" fontId="27" fillId="0" borderId="16" xfId="0" applyNumberFormat="1" applyFont="1" applyBorder="1" applyAlignment="1">
      <alignment horizontal="right" vertical="center" wrapText="1"/>
    </xf>
    <xf numFmtId="4" fontId="26" fillId="0" borderId="16" xfId="0" applyNumberFormat="1" applyFont="1" applyBorder="1" applyAlignment="1">
      <alignment horizontal="right" vertical="center" wrapText="1"/>
    </xf>
    <xf numFmtId="0" fontId="27" fillId="0" borderId="0" xfId="0" applyFont="1" applyAlignment="1">
      <alignment vertical="center" wrapText="1"/>
    </xf>
    <xf numFmtId="0" fontId="27" fillId="0" borderId="0" xfId="33" applyFont="1" applyAlignment="1">
      <alignment horizontal="center"/>
    </xf>
    <xf numFmtId="49" fontId="26" fillId="0" borderId="0" xfId="33" applyNumberFormat="1" applyFont="1" applyAlignment="1">
      <alignment horizontal="center"/>
    </xf>
    <xf numFmtId="0" fontId="27" fillId="0" borderId="0" xfId="33" applyFont="1"/>
    <xf numFmtId="0" fontId="27" fillId="0" borderId="0" xfId="33" applyFont="1" applyAlignment="1">
      <alignment vertical="center" wrapText="1"/>
    </xf>
    <xf numFmtId="4" fontId="27" fillId="0" borderId="0" xfId="33" applyNumberFormat="1" applyFont="1" applyAlignment="1">
      <alignment vertical="center" wrapText="1"/>
    </xf>
    <xf numFmtId="0" fontId="26" fillId="0" borderId="0" xfId="33" applyFont="1" applyAlignment="1">
      <alignment horizontal="center"/>
    </xf>
    <xf numFmtId="0" fontId="26" fillId="0" borderId="0" xfId="33" applyFont="1"/>
    <xf numFmtId="0" fontId="26" fillId="0" borderId="0" xfId="33" applyFont="1" applyAlignment="1">
      <alignment vertical="center" wrapText="1"/>
    </xf>
    <xf numFmtId="4" fontId="26" fillId="0" borderId="0" xfId="33" applyNumberFormat="1" applyFont="1" applyAlignment="1">
      <alignment vertical="center" wrapText="1"/>
    </xf>
    <xf numFmtId="0" fontId="25" fillId="0" borderId="0" xfId="33" applyFont="1" applyAlignment="1">
      <alignment horizontal="left"/>
    </xf>
    <xf numFmtId="0" fontId="26" fillId="0" borderId="0" xfId="33" applyFont="1" applyAlignment="1">
      <alignment horizontal="center" vertical="center" wrapText="1"/>
    </xf>
    <xf numFmtId="4" fontId="26" fillId="0" borderId="0" xfId="33" applyNumberFormat="1" applyFont="1" applyAlignment="1">
      <alignment horizontal="center" vertical="center" wrapText="1"/>
    </xf>
    <xf numFmtId="0" fontId="41" fillId="0" borderId="0" xfId="33"/>
    <xf numFmtId="0" fontId="41" fillId="0" borderId="0" xfId="33" applyAlignment="1">
      <alignment horizontal="left" vertical="center" wrapText="1"/>
    </xf>
    <xf numFmtId="0" fontId="41" fillId="0" borderId="0" xfId="33" applyAlignment="1">
      <alignment vertical="center" wrapText="1"/>
    </xf>
    <xf numFmtId="0" fontId="32" fillId="0" borderId="0" xfId="33" applyFont="1" applyAlignment="1">
      <alignment horizontal="left" vertical="center" wrapText="1"/>
    </xf>
    <xf numFmtId="0" fontId="32" fillId="0" borderId="0" xfId="33" applyFont="1" applyAlignment="1">
      <alignment vertical="center" wrapText="1"/>
    </xf>
    <xf numFmtId="0" fontId="34" fillId="0" borderId="0" xfId="33" applyFont="1" applyAlignment="1">
      <alignment vertical="center" wrapText="1"/>
    </xf>
    <xf numFmtId="0" fontId="41" fillId="0" borderId="0" xfId="33" applyAlignment="1">
      <alignment horizontal="left"/>
    </xf>
    <xf numFmtId="0" fontId="41" fillId="0" borderId="0" xfId="33" applyAlignment="1">
      <alignment vertical="center"/>
    </xf>
    <xf numFmtId="0" fontId="28" fillId="0" borderId="0" xfId="33" applyFont="1"/>
    <xf numFmtId="0" fontId="0" fillId="0" borderId="12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8" xfId="0" applyBorder="1" applyAlignment="1">
      <alignment vertical="center"/>
    </xf>
    <xf numFmtId="0" fontId="26" fillId="4" borderId="14" xfId="0" applyFont="1" applyFill="1" applyBorder="1" applyAlignment="1">
      <alignment horizontal="center" vertical="center"/>
    </xf>
    <xf numFmtId="0" fontId="27" fillId="0" borderId="11" xfId="0" applyFont="1" applyBorder="1" applyAlignment="1">
      <alignment vertical="center"/>
    </xf>
    <xf numFmtId="0" fontId="27" fillId="0" borderId="14" xfId="0" applyFont="1" applyBorder="1" applyAlignment="1">
      <alignment vertical="center"/>
    </xf>
    <xf numFmtId="0" fontId="27" fillId="0" borderId="14" xfId="0" applyFont="1" applyBorder="1" applyAlignment="1">
      <alignment vertical="center" wrapText="1"/>
    </xf>
    <xf numFmtId="0" fontId="35" fillId="0" borderId="0" xfId="0" applyFont="1"/>
    <xf numFmtId="0" fontId="35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39" fillId="0" borderId="0" xfId="0" applyFont="1"/>
    <xf numFmtId="0" fontId="40" fillId="0" borderId="0" xfId="0" applyFont="1" applyAlignment="1">
      <alignment horizontal="center"/>
    </xf>
    <xf numFmtId="0" fontId="27" fillId="0" borderId="27" xfId="34" applyFont="1" applyBorder="1" applyAlignment="1">
      <alignment horizontal="left" vertical="center" wrapText="1"/>
    </xf>
    <xf numFmtId="4" fontId="27" fillId="0" borderId="27" xfId="33" applyNumberFormat="1" applyFont="1" applyBorder="1" applyAlignment="1">
      <alignment vertical="center" wrapText="1"/>
    </xf>
    <xf numFmtId="4" fontId="26" fillId="27" borderId="27" xfId="33" applyNumberFormat="1" applyFont="1" applyFill="1" applyBorder="1" applyAlignment="1">
      <alignment vertical="center" wrapText="1"/>
    </xf>
    <xf numFmtId="4" fontId="27" fillId="25" borderId="27" xfId="33" applyNumberFormat="1" applyFont="1" applyFill="1" applyBorder="1" applyAlignment="1">
      <alignment vertical="center" wrapText="1"/>
    </xf>
    <xf numFmtId="0" fontId="27" fillId="28" borderId="27" xfId="34" applyFont="1" applyFill="1" applyBorder="1" applyAlignment="1">
      <alignment horizontal="left" vertical="center" wrapText="1"/>
    </xf>
    <xf numFmtId="0" fontId="41" fillId="0" borderId="0" xfId="30"/>
    <xf numFmtId="0" fontId="42" fillId="0" borderId="0" xfId="34" applyFont="1"/>
    <xf numFmtId="0" fontId="41" fillId="0" borderId="0" xfId="34"/>
    <xf numFmtId="49" fontId="42" fillId="0" borderId="0" xfId="34" applyNumberFormat="1" applyFont="1" applyAlignment="1">
      <alignment horizontal="center"/>
    </xf>
    <xf numFmtId="0" fontId="43" fillId="0" borderId="0" xfId="34" applyFont="1" applyAlignment="1">
      <alignment horizontal="right"/>
    </xf>
    <xf numFmtId="4" fontId="44" fillId="0" borderId="24" xfId="30" applyNumberFormat="1" applyFont="1" applyBorder="1" applyAlignment="1">
      <alignment horizontal="center" vertical="center" wrapText="1"/>
    </xf>
    <xf numFmtId="4" fontId="27" fillId="0" borderId="38" xfId="30" applyNumberFormat="1" applyFont="1" applyBorder="1" applyAlignment="1">
      <alignment horizontal="center" vertical="center" wrapText="1"/>
    </xf>
    <xf numFmtId="0" fontId="46" fillId="0" borderId="39" xfId="34" applyFont="1" applyBorder="1" applyAlignment="1">
      <alignment horizontal="center" vertical="center" wrapText="1"/>
    </xf>
    <xf numFmtId="49" fontId="27" fillId="0" borderId="38" xfId="34" applyNumberFormat="1" applyFont="1" applyBorder="1" applyAlignment="1">
      <alignment horizontal="center" vertical="center" wrapText="1"/>
    </xf>
    <xf numFmtId="0" fontId="44" fillId="0" borderId="38" xfId="34" applyFont="1" applyBorder="1" applyAlignment="1">
      <alignment horizontal="left" vertical="center" wrapText="1"/>
    </xf>
    <xf numFmtId="4" fontId="33" fillId="0" borderId="41" xfId="30" applyNumberFormat="1" applyFont="1" applyBorder="1" applyAlignment="1">
      <alignment horizontal="center" vertical="center" wrapText="1"/>
    </xf>
    <xf numFmtId="4" fontId="47" fillId="0" borderId="42" xfId="30" applyNumberFormat="1" applyFont="1" applyBorder="1" applyAlignment="1">
      <alignment horizontal="center" vertical="center" wrapText="1"/>
    </xf>
    <xf numFmtId="0" fontId="48" fillId="0" borderId="43" xfId="34" applyFont="1" applyBorder="1" applyAlignment="1">
      <alignment horizontal="center" vertical="center" wrapText="1"/>
    </xf>
    <xf numFmtId="49" fontId="27" fillId="0" borderId="42" xfId="34" applyNumberFormat="1" applyFont="1" applyBorder="1" applyAlignment="1">
      <alignment horizontal="center" vertical="center" wrapText="1"/>
    </xf>
    <xf numFmtId="0" fontId="47" fillId="0" borderId="42" xfId="34" applyFont="1" applyBorder="1" applyAlignment="1">
      <alignment horizontal="left" vertical="center" wrapText="1"/>
    </xf>
    <xf numFmtId="4" fontId="33" fillId="0" borderId="44" xfId="30" applyNumberFormat="1" applyFont="1" applyBorder="1" applyAlignment="1">
      <alignment horizontal="center" vertical="center" wrapText="1"/>
    </xf>
    <xf numFmtId="4" fontId="47" fillId="0" borderId="45" xfId="30" applyNumberFormat="1" applyFont="1" applyBorder="1" applyAlignment="1">
      <alignment horizontal="center" vertical="center" wrapText="1"/>
    </xf>
    <xf numFmtId="0" fontId="48" fillId="0" borderId="46" xfId="34" applyFont="1" applyBorder="1" applyAlignment="1">
      <alignment horizontal="center" vertical="center" wrapText="1"/>
    </xf>
    <xf numFmtId="49" fontId="27" fillId="0" borderId="45" xfId="34" applyNumberFormat="1" applyFont="1" applyBorder="1" applyAlignment="1">
      <alignment horizontal="center" vertical="center" wrapText="1"/>
    </xf>
    <xf numFmtId="0" fontId="47" fillId="0" borderId="45" xfId="30" applyFont="1" applyBorder="1" applyAlignment="1">
      <alignment horizontal="left" vertical="center" wrapText="1"/>
    </xf>
    <xf numFmtId="49" fontId="44" fillId="0" borderId="48" xfId="34" applyNumberFormat="1" applyFont="1" applyBorder="1" applyAlignment="1">
      <alignment horizontal="center" vertical="center" wrapText="1"/>
    </xf>
    <xf numFmtId="0" fontId="27" fillId="0" borderId="39" xfId="34" applyFont="1" applyBorder="1" applyAlignment="1">
      <alignment horizontal="center" vertical="center" wrapText="1"/>
    </xf>
    <xf numFmtId="0" fontId="44" fillId="0" borderId="39" xfId="34" applyFont="1" applyBorder="1" applyAlignment="1">
      <alignment horizontal="center" vertical="center" wrapText="1"/>
    </xf>
    <xf numFmtId="0" fontId="27" fillId="0" borderId="38" xfId="34" applyFont="1" applyBorder="1" applyAlignment="1">
      <alignment horizontal="center" vertical="center" wrapText="1"/>
    </xf>
    <xf numFmtId="0" fontId="44" fillId="0" borderId="38" xfId="34" applyFont="1" applyBorder="1" applyAlignment="1">
      <alignment vertical="center" wrapText="1"/>
    </xf>
    <xf numFmtId="49" fontId="47" fillId="0" borderId="49" xfId="34" applyNumberFormat="1" applyFont="1" applyBorder="1" applyAlignment="1">
      <alignment horizontal="center" vertical="center" wrapText="1"/>
    </xf>
    <xf numFmtId="0" fontId="47" fillId="0" borderId="43" xfId="34" applyFont="1" applyBorder="1" applyAlignment="1">
      <alignment horizontal="center" vertical="center" wrapText="1"/>
    </xf>
    <xf numFmtId="0" fontId="27" fillId="0" borderId="43" xfId="34" applyFont="1" applyBorder="1" applyAlignment="1">
      <alignment horizontal="center" vertical="center" wrapText="1"/>
    </xf>
    <xf numFmtId="0" fontId="47" fillId="0" borderId="42" xfId="30" applyFont="1" applyBorder="1" applyAlignment="1">
      <alignment horizontal="left" vertical="center" wrapText="1"/>
    </xf>
    <xf numFmtId="49" fontId="47" fillId="0" borderId="50" xfId="34" applyNumberFormat="1" applyFont="1" applyBorder="1" applyAlignment="1">
      <alignment horizontal="center" vertical="center" wrapText="1"/>
    </xf>
    <xf numFmtId="0" fontId="47" fillId="0" borderId="27" xfId="34" applyFont="1" applyBorder="1" applyAlignment="1">
      <alignment horizontal="center" vertical="center" wrapText="1"/>
    </xf>
    <xf numFmtId="0" fontId="27" fillId="0" borderId="27" xfId="34" applyFont="1" applyBorder="1" applyAlignment="1">
      <alignment horizontal="center" vertical="center" wrapText="1"/>
    </xf>
    <xf numFmtId="49" fontId="27" fillId="0" borderId="51" xfId="34" applyNumberFormat="1" applyFont="1" applyBorder="1" applyAlignment="1">
      <alignment horizontal="center" vertical="center" wrapText="1"/>
    </xf>
    <xf numFmtId="0" fontId="47" fillId="0" borderId="51" xfId="30" applyFont="1" applyBorder="1" applyAlignment="1">
      <alignment horizontal="left" vertical="center" wrapText="1"/>
    </xf>
    <xf numFmtId="49" fontId="47" fillId="0" borderId="53" xfId="34" applyNumberFormat="1" applyFont="1" applyBorder="1" applyAlignment="1">
      <alignment horizontal="center" vertical="center" wrapText="1"/>
    </xf>
    <xf numFmtId="0" fontId="47" fillId="0" borderId="46" xfId="34" applyFont="1" applyBorder="1" applyAlignment="1">
      <alignment horizontal="center" vertical="center" wrapText="1"/>
    </xf>
    <xf numFmtId="0" fontId="27" fillId="0" borderId="46" xfId="34" applyFont="1" applyBorder="1" applyAlignment="1">
      <alignment horizontal="center" vertical="center" wrapText="1"/>
    </xf>
    <xf numFmtId="49" fontId="47" fillId="0" borderId="54" xfId="34" applyNumberFormat="1" applyFont="1" applyBorder="1" applyAlignment="1">
      <alignment horizontal="center" vertical="center" wrapText="1"/>
    </xf>
    <xf numFmtId="0" fontId="47" fillId="0" borderId="28" xfId="34" applyFont="1" applyBorder="1" applyAlignment="1">
      <alignment horizontal="center" vertical="center" wrapText="1"/>
    </xf>
    <xf numFmtId="0" fontId="27" fillId="0" borderId="28" xfId="34" applyFont="1" applyBorder="1" applyAlignment="1">
      <alignment horizontal="center" vertical="center" wrapText="1"/>
    </xf>
    <xf numFmtId="49" fontId="27" fillId="0" borderId="55" xfId="34" applyNumberFormat="1" applyFont="1" applyBorder="1" applyAlignment="1">
      <alignment horizontal="center" vertical="center" wrapText="1"/>
    </xf>
    <xf numFmtId="0" fontId="47" fillId="0" borderId="55" xfId="34" applyFont="1" applyBorder="1" applyAlignment="1">
      <alignment horizontal="left" vertical="center" wrapText="1"/>
    </xf>
    <xf numFmtId="0" fontId="27" fillId="0" borderId="51" xfId="34" applyFont="1" applyBorder="1" applyAlignment="1">
      <alignment horizontal="center" vertical="center" wrapText="1"/>
    </xf>
    <xf numFmtId="49" fontId="27" fillId="0" borderId="27" xfId="34" applyNumberFormat="1" applyFont="1" applyBorder="1" applyAlignment="1">
      <alignment horizontal="center" vertical="center" wrapText="1"/>
    </xf>
    <xf numFmtId="49" fontId="49" fillId="29" borderId="48" xfId="34" applyNumberFormat="1" applyFont="1" applyFill="1" applyBorder="1" applyAlignment="1">
      <alignment horizontal="center" vertical="center" wrapText="1"/>
    </xf>
    <xf numFmtId="0" fontId="50" fillId="0" borderId="0" xfId="30" applyFont="1"/>
    <xf numFmtId="49" fontId="49" fillId="27" borderId="48" xfId="34" applyNumberFormat="1" applyFont="1" applyFill="1" applyBorder="1" applyAlignment="1">
      <alignment horizontal="center" vertical="center" wrapText="1"/>
    </xf>
    <xf numFmtId="4" fontId="49" fillId="27" borderId="40" xfId="30" applyNumberFormat="1" applyFont="1" applyFill="1" applyBorder="1" applyAlignment="1">
      <alignment horizontal="right" vertical="center" wrapText="1"/>
    </xf>
    <xf numFmtId="49" fontId="49" fillId="30" borderId="48" xfId="34" applyNumberFormat="1" applyFont="1" applyFill="1" applyBorder="1" applyAlignment="1">
      <alignment horizontal="center" vertical="center" wrapText="1"/>
    </xf>
    <xf numFmtId="4" fontId="27" fillId="0" borderId="27" xfId="34" applyNumberFormat="1" applyFont="1" applyBorder="1" applyAlignment="1">
      <alignment horizontal="right" vertical="center" wrapText="1"/>
    </xf>
    <xf numFmtId="0" fontId="27" fillId="0" borderId="27" xfId="31" applyFont="1" applyBorder="1" applyAlignment="1">
      <alignment horizontal="left" vertical="center" wrapText="1"/>
    </xf>
    <xf numFmtId="0" fontId="27" fillId="0" borderId="27" xfId="31" applyFont="1" applyBorder="1" applyAlignment="1">
      <alignment vertical="center" wrapText="1"/>
    </xf>
    <xf numFmtId="0" fontId="26" fillId="0" borderId="27" xfId="34" applyFont="1" applyBorder="1" applyAlignment="1">
      <alignment horizontal="left" vertical="center" wrapText="1"/>
    </xf>
    <xf numFmtId="4" fontId="26" fillId="0" borderId="27" xfId="34" applyNumberFormat="1" applyFont="1" applyBorder="1" applyAlignment="1">
      <alignment horizontal="right" vertical="center" wrapText="1"/>
    </xf>
    <xf numFmtId="4" fontId="27" fillId="0" borderId="27" xfId="34" applyNumberFormat="1" applyFont="1" applyBorder="1" applyAlignment="1">
      <alignment vertical="center" wrapText="1"/>
    </xf>
    <xf numFmtId="4" fontId="26" fillId="0" borderId="19" xfId="0" applyNumberFormat="1" applyFont="1" applyBorder="1" applyAlignment="1">
      <alignment horizontal="right" vertical="center" wrapText="1"/>
    </xf>
    <xf numFmtId="0" fontId="26" fillId="0" borderId="57" xfId="0" applyFont="1" applyBorder="1" applyAlignment="1">
      <alignment horizontal="justify" vertical="center" wrapText="1"/>
    </xf>
    <xf numFmtId="4" fontId="26" fillId="0" borderId="58" xfId="0" applyNumberFormat="1" applyFont="1" applyBorder="1" applyAlignment="1">
      <alignment horizontal="right" vertical="center" wrapText="1"/>
    </xf>
    <xf numFmtId="0" fontId="29" fillId="0" borderId="59" xfId="0" applyFont="1" applyBorder="1" applyAlignment="1">
      <alignment horizontal="justify" vertical="center" wrapText="1"/>
    </xf>
    <xf numFmtId="4" fontId="26" fillId="19" borderId="33" xfId="0" applyNumberFormat="1" applyFont="1" applyFill="1" applyBorder="1" applyAlignment="1">
      <alignment horizontal="right" vertical="center" wrapText="1"/>
    </xf>
    <xf numFmtId="4" fontId="27" fillId="0" borderId="33" xfId="0" applyNumberFormat="1" applyFont="1" applyBorder="1" applyAlignment="1">
      <alignment horizontal="right" vertical="center" wrapText="1"/>
    </xf>
    <xf numFmtId="4" fontId="0" fillId="0" borderId="0" xfId="0" applyNumberFormat="1"/>
    <xf numFmtId="0" fontId="27" fillId="0" borderId="27" xfId="34" applyFont="1" applyBorder="1" applyAlignment="1">
      <alignment vertical="center" wrapText="1"/>
    </xf>
    <xf numFmtId="0" fontId="26" fillId="0" borderId="27" xfId="0" applyFont="1" applyBorder="1" applyAlignment="1">
      <alignment horizontal="center" vertical="center" wrapText="1"/>
    </xf>
    <xf numFmtId="4" fontId="27" fillId="0" borderId="27" xfId="0" applyNumberFormat="1" applyFont="1" applyBorder="1" applyAlignment="1">
      <alignment vertical="center" wrapText="1"/>
    </xf>
    <xf numFmtId="0" fontId="52" fillId="0" borderId="27" xfId="0" applyFont="1" applyBorder="1" applyAlignment="1">
      <alignment vertical="center" wrapText="1"/>
    </xf>
    <xf numFmtId="4" fontId="27" fillId="0" borderId="27" xfId="0" applyNumberFormat="1" applyFont="1" applyBorder="1" applyAlignment="1">
      <alignment horizontal="right" vertical="center" wrapText="1"/>
    </xf>
    <xf numFmtId="0" fontId="27" fillId="0" borderId="27" xfId="33" applyFont="1" applyBorder="1" applyAlignment="1">
      <alignment vertical="center" wrapText="1"/>
    </xf>
    <xf numFmtId="4" fontId="27" fillId="33" borderId="27" xfId="34" applyNumberFormat="1" applyFont="1" applyFill="1" applyBorder="1" applyAlignment="1">
      <alignment vertical="center" wrapText="1"/>
    </xf>
    <xf numFmtId="4" fontId="49" fillId="0" borderId="0" xfId="30" applyNumberFormat="1" applyFont="1" applyAlignment="1">
      <alignment horizontal="right" vertical="center" wrapText="1"/>
    </xf>
    <xf numFmtId="4" fontId="49" fillId="34" borderId="40" xfId="30" applyNumberFormat="1" applyFont="1" applyFill="1" applyBorder="1" applyAlignment="1">
      <alignment horizontal="right" vertical="center" wrapText="1"/>
    </xf>
    <xf numFmtId="0" fontId="27" fillId="0" borderId="55" xfId="34" applyFont="1" applyBorder="1" applyAlignment="1">
      <alignment horizontal="center" vertical="center" wrapText="1"/>
    </xf>
    <xf numFmtId="49" fontId="27" fillId="0" borderId="28" xfId="34" applyNumberFormat="1" applyFont="1" applyBorder="1" applyAlignment="1">
      <alignment horizontal="center" vertical="center" wrapText="1"/>
    </xf>
    <xf numFmtId="0" fontId="27" fillId="0" borderId="27" xfId="0" applyFont="1" applyBorder="1" applyAlignment="1">
      <alignment vertical="center"/>
    </xf>
    <xf numFmtId="49" fontId="47" fillId="0" borderId="60" xfId="34" applyNumberFormat="1" applyFont="1" applyBorder="1" applyAlignment="1">
      <alignment horizontal="center" vertical="center" wrapText="1"/>
    </xf>
    <xf numFmtId="4" fontId="27" fillId="33" borderId="27" xfId="33" applyNumberFormat="1" applyFont="1" applyFill="1" applyBorder="1" applyAlignment="1">
      <alignment vertical="center" wrapText="1"/>
    </xf>
    <xf numFmtId="4" fontId="26" fillId="33" borderId="13" xfId="0" applyNumberFormat="1" applyFont="1" applyFill="1" applyBorder="1" applyAlignment="1">
      <alignment horizontal="right" vertical="center" wrapText="1"/>
    </xf>
    <xf numFmtId="4" fontId="26" fillId="33" borderId="19" xfId="0" applyNumberFormat="1" applyFont="1" applyFill="1" applyBorder="1" applyAlignment="1">
      <alignment horizontal="right" vertical="center" wrapText="1"/>
    </xf>
    <xf numFmtId="4" fontId="27" fillId="33" borderId="16" xfId="0" applyNumberFormat="1" applyFont="1" applyFill="1" applyBorder="1" applyAlignment="1">
      <alignment horizontal="right" vertical="center" wrapText="1"/>
    </xf>
    <xf numFmtId="4" fontId="26" fillId="33" borderId="16" xfId="0" applyNumberFormat="1" applyFont="1" applyFill="1" applyBorder="1" applyAlignment="1">
      <alignment horizontal="right" vertical="center" wrapText="1"/>
    </xf>
    <xf numFmtId="0" fontId="54" fillId="0" borderId="27" xfId="34" applyFont="1" applyBorder="1" applyAlignment="1">
      <alignment horizontal="left" vertical="center" wrapText="1"/>
    </xf>
    <xf numFmtId="0" fontId="54" fillId="0" borderId="27" xfId="34" applyFont="1" applyBorder="1" applyAlignment="1">
      <alignment vertical="center" wrapText="1"/>
    </xf>
    <xf numFmtId="0" fontId="54" fillId="0" borderId="27" xfId="31" applyFont="1" applyBorder="1" applyAlignment="1">
      <alignment vertical="center" wrapText="1"/>
    </xf>
    <xf numFmtId="4" fontId="27" fillId="0" borderId="16" xfId="0" applyNumberFormat="1" applyFont="1" applyBorder="1" applyAlignment="1">
      <alignment horizontal="center" vertical="center"/>
    </xf>
    <xf numFmtId="4" fontId="26" fillId="4" borderId="65" xfId="0" applyNumberFormat="1" applyFont="1" applyFill="1" applyBorder="1" applyAlignment="1">
      <alignment vertical="center"/>
    </xf>
    <xf numFmtId="4" fontId="26" fillId="4" borderId="66" xfId="0" applyNumberFormat="1" applyFont="1" applyFill="1" applyBorder="1" applyAlignment="1">
      <alignment vertical="center"/>
    </xf>
    <xf numFmtId="4" fontId="27" fillId="0" borderId="33" xfId="0" applyNumberFormat="1" applyFont="1" applyBorder="1" applyAlignment="1">
      <alignment vertical="center"/>
    </xf>
    <xf numFmtId="4" fontId="27" fillId="0" borderId="33" xfId="0" applyNumberFormat="1" applyFont="1" applyBorder="1" applyAlignment="1">
      <alignment horizontal="center" vertical="center"/>
    </xf>
    <xf numFmtId="49" fontId="26" fillId="27" borderId="68" xfId="0" applyNumberFormat="1" applyFont="1" applyFill="1" applyBorder="1" applyAlignment="1">
      <alignment horizontal="center" vertical="center"/>
    </xf>
    <xf numFmtId="4" fontId="26" fillId="4" borderId="33" xfId="0" applyNumberFormat="1" applyFont="1" applyFill="1" applyBorder="1" applyAlignment="1">
      <alignment vertical="center"/>
    </xf>
    <xf numFmtId="49" fontId="26" fillId="15" borderId="69" xfId="0" applyNumberFormat="1" applyFont="1" applyFill="1" applyBorder="1" applyAlignment="1">
      <alignment vertical="center"/>
    </xf>
    <xf numFmtId="0" fontId="26" fillId="15" borderId="70" xfId="0" applyFont="1" applyFill="1" applyBorder="1" applyAlignment="1">
      <alignment vertical="center"/>
    </xf>
    <xf numFmtId="0" fontId="26" fillId="15" borderId="70" xfId="0" applyFont="1" applyFill="1" applyBorder="1" applyAlignment="1">
      <alignment horizontal="center" vertical="center"/>
    </xf>
    <xf numFmtId="0" fontId="26" fillId="0" borderId="20" xfId="0" applyFont="1" applyBorder="1" applyAlignment="1">
      <alignment horizontal="center" vertical="center" wrapText="1"/>
    </xf>
    <xf numFmtId="4" fontId="27" fillId="33" borderId="23" xfId="0" applyNumberFormat="1" applyFont="1" applyFill="1" applyBorder="1" applyAlignment="1">
      <alignment horizontal="right" vertical="center" wrapText="1"/>
    </xf>
    <xf numFmtId="4" fontId="27" fillId="0" borderId="23" xfId="0" applyNumberFormat="1" applyFont="1" applyBorder="1" applyAlignment="1">
      <alignment horizontal="right" vertical="center" wrapText="1"/>
    </xf>
    <xf numFmtId="4" fontId="41" fillId="0" borderId="0" xfId="30" applyNumberFormat="1"/>
    <xf numFmtId="4" fontId="54" fillId="33" borderId="27" xfId="34" applyNumberFormat="1" applyFont="1" applyFill="1" applyBorder="1" applyAlignment="1">
      <alignment vertical="center" wrapText="1"/>
    </xf>
    <xf numFmtId="4" fontId="54" fillId="0" borderId="27" xfId="0" applyNumberFormat="1" applyFont="1" applyBorder="1" applyAlignment="1">
      <alignment horizontal="left" vertical="center" wrapText="1"/>
    </xf>
    <xf numFmtId="0" fontId="26" fillId="0" borderId="21" xfId="0" applyFont="1" applyBorder="1" applyAlignment="1">
      <alignment horizontal="center" vertical="center" wrapText="1"/>
    </xf>
    <xf numFmtId="0" fontId="27" fillId="0" borderId="11" xfId="0" applyFont="1" applyBorder="1" applyAlignment="1">
      <alignment vertical="center" wrapText="1"/>
    </xf>
    <xf numFmtId="4" fontId="26" fillId="17" borderId="74" xfId="0" applyNumberFormat="1" applyFont="1" applyFill="1" applyBorder="1" applyAlignment="1">
      <alignment horizontal="right" vertical="center" wrapText="1"/>
    </xf>
    <xf numFmtId="4" fontId="26" fillId="19" borderId="75" xfId="0" applyNumberFormat="1" applyFont="1" applyFill="1" applyBorder="1" applyAlignment="1">
      <alignment horizontal="right" vertical="center" wrapText="1"/>
    </xf>
    <xf numFmtId="4" fontId="27" fillId="17" borderId="75" xfId="0" applyNumberFormat="1" applyFont="1" applyFill="1" applyBorder="1" applyAlignment="1">
      <alignment horizontal="right" vertical="center" wrapText="1"/>
    </xf>
    <xf numFmtId="4" fontId="26" fillId="17" borderId="76" xfId="0" applyNumberFormat="1" applyFont="1" applyFill="1" applyBorder="1" applyAlignment="1">
      <alignment horizontal="right" vertical="center" wrapText="1"/>
    </xf>
    <xf numFmtId="4" fontId="26" fillId="0" borderId="32" xfId="0" applyNumberFormat="1" applyFont="1" applyBorder="1" applyAlignment="1">
      <alignment horizontal="right" vertical="center" wrapText="1"/>
    </xf>
    <xf numFmtId="4" fontId="27" fillId="17" borderId="77" xfId="0" applyNumberFormat="1" applyFont="1" applyFill="1" applyBorder="1" applyAlignment="1">
      <alignment horizontal="right" vertical="center" wrapText="1"/>
    </xf>
    <xf numFmtId="4" fontId="27" fillId="0" borderId="73" xfId="0" applyNumberFormat="1" applyFont="1" applyBorder="1" applyAlignment="1">
      <alignment horizontal="right" vertical="center" wrapText="1"/>
    </xf>
    <xf numFmtId="4" fontId="26" fillId="17" borderId="75" xfId="0" applyNumberFormat="1" applyFont="1" applyFill="1" applyBorder="1" applyAlignment="1">
      <alignment horizontal="right" vertical="center" wrapText="1"/>
    </xf>
    <xf numFmtId="4" fontId="26" fillId="0" borderId="33" xfId="0" applyNumberFormat="1" applyFont="1" applyBorder="1" applyAlignment="1">
      <alignment horizontal="right" vertical="center" wrapText="1"/>
    </xf>
    <xf numFmtId="4" fontId="29" fillId="17" borderId="75" xfId="0" applyNumberFormat="1" applyFont="1" applyFill="1" applyBorder="1" applyAlignment="1">
      <alignment horizontal="right" vertical="center" wrapText="1"/>
    </xf>
    <xf numFmtId="4" fontId="25" fillId="0" borderId="0" xfId="0" applyNumberFormat="1" applyFont="1"/>
    <xf numFmtId="4" fontId="24" fillId="0" borderId="0" xfId="0" applyNumberFormat="1" applyFont="1" applyAlignment="1">
      <alignment horizontal="center"/>
    </xf>
    <xf numFmtId="4" fontId="27" fillId="17" borderId="78" xfId="0" applyNumberFormat="1" applyFont="1" applyFill="1" applyBorder="1" applyAlignment="1">
      <alignment horizontal="right" vertical="center" wrapText="1"/>
    </xf>
    <xf numFmtId="4" fontId="27" fillId="33" borderId="79" xfId="0" applyNumberFormat="1" applyFont="1" applyFill="1" applyBorder="1" applyAlignment="1">
      <alignment horizontal="right" vertical="center" wrapText="1"/>
    </xf>
    <xf numFmtId="4" fontId="27" fillId="0" borderId="79" xfId="0" applyNumberFormat="1" applyFont="1" applyBorder="1" applyAlignment="1">
      <alignment horizontal="right" vertical="center" wrapText="1"/>
    </xf>
    <xf numFmtId="4" fontId="27" fillId="0" borderId="80" xfId="0" applyNumberFormat="1" applyFont="1" applyBorder="1" applyAlignment="1">
      <alignment horizontal="right" vertical="center" wrapText="1"/>
    </xf>
    <xf numFmtId="0" fontId="26" fillId="27" borderId="29" xfId="31" applyFont="1" applyFill="1" applyBorder="1" applyAlignment="1">
      <alignment horizontal="left" vertical="center" wrapText="1"/>
    </xf>
    <xf numFmtId="4" fontId="26" fillId="27" borderId="29" xfId="0" applyNumberFormat="1" applyFont="1" applyFill="1" applyBorder="1" applyAlignment="1">
      <alignment horizontal="right" vertical="center" wrapText="1"/>
    </xf>
    <xf numFmtId="4" fontId="27" fillId="0" borderId="27" xfId="0" applyNumberFormat="1" applyFont="1" applyBorder="1" applyAlignment="1">
      <alignment vertical="center"/>
    </xf>
    <xf numFmtId="4" fontId="47" fillId="0" borderId="82" xfId="30" applyNumberFormat="1" applyFont="1" applyBorder="1" applyAlignment="1">
      <alignment horizontal="center" vertical="center" wrapText="1"/>
    </xf>
    <xf numFmtId="0" fontId="48" fillId="0" borderId="81" xfId="34" applyFont="1" applyBorder="1" applyAlignment="1">
      <alignment horizontal="center" vertical="center" wrapText="1"/>
    </xf>
    <xf numFmtId="49" fontId="27" fillId="0" borderId="82" xfId="34" applyNumberFormat="1" applyFont="1" applyBorder="1" applyAlignment="1">
      <alignment horizontal="center" vertical="center" wrapText="1"/>
    </xf>
    <xf numFmtId="0" fontId="47" fillId="0" borderId="82" xfId="30" applyFont="1" applyBorder="1" applyAlignment="1">
      <alignment horizontal="left" vertical="center" wrapText="1"/>
    </xf>
    <xf numFmtId="49" fontId="47" fillId="0" borderId="72" xfId="34" applyNumberFormat="1" applyFont="1" applyBorder="1" applyAlignment="1">
      <alignment horizontal="center" vertical="center" wrapText="1"/>
    </xf>
    <xf numFmtId="0" fontId="47" fillId="0" borderId="29" xfId="34" applyFont="1" applyBorder="1" applyAlignment="1">
      <alignment horizontal="center" vertical="center" wrapText="1"/>
    </xf>
    <xf numFmtId="0" fontId="27" fillId="0" borderId="29" xfId="34" applyFont="1" applyBorder="1" applyAlignment="1">
      <alignment horizontal="center" vertical="center" wrapText="1"/>
    </xf>
    <xf numFmtId="49" fontId="27" fillId="0" borderId="29" xfId="34" applyNumberFormat="1" applyFont="1" applyBorder="1" applyAlignment="1">
      <alignment horizontal="center" vertical="center" wrapText="1"/>
    </xf>
    <xf numFmtId="0" fontId="47" fillId="0" borderId="62" xfId="30" applyFont="1" applyBorder="1" applyAlignment="1">
      <alignment horizontal="left" vertical="center" wrapText="1"/>
    </xf>
    <xf numFmtId="0" fontId="26" fillId="4" borderId="21" xfId="0" applyFont="1" applyFill="1" applyBorder="1" applyAlignment="1">
      <alignment vertical="center"/>
    </xf>
    <xf numFmtId="0" fontId="26" fillId="4" borderId="21" xfId="0" applyFont="1" applyFill="1" applyBorder="1" applyAlignment="1">
      <alignment horizontal="center" vertical="center"/>
    </xf>
    <xf numFmtId="0" fontId="26" fillId="4" borderId="11" xfId="0" applyFont="1" applyFill="1" applyBorder="1" applyAlignment="1">
      <alignment horizontal="center" vertical="center"/>
    </xf>
    <xf numFmtId="49" fontId="26" fillId="0" borderId="91" xfId="0" applyNumberFormat="1" applyFont="1" applyBorder="1" applyAlignment="1">
      <alignment horizontal="center" vertical="center"/>
    </xf>
    <xf numFmtId="0" fontId="26" fillId="0" borderId="92" xfId="0" applyFont="1" applyBorder="1" applyAlignment="1">
      <alignment horizontal="center" vertical="center"/>
    </xf>
    <xf numFmtId="0" fontId="26" fillId="0" borderId="93" xfId="0" applyFont="1" applyBorder="1" applyAlignment="1">
      <alignment horizontal="center" vertical="center"/>
    </xf>
    <xf numFmtId="4" fontId="44" fillId="36" borderId="83" xfId="30" applyNumberFormat="1" applyFont="1" applyFill="1" applyBorder="1" applyAlignment="1">
      <alignment vertical="center" wrapText="1"/>
    </xf>
    <xf numFmtId="4" fontId="26" fillId="36" borderId="84" xfId="30" applyNumberFormat="1" applyFont="1" applyFill="1" applyBorder="1" applyAlignment="1">
      <alignment vertical="center" wrapText="1"/>
    </xf>
    <xf numFmtId="4" fontId="26" fillId="36" borderId="85" xfId="30" applyNumberFormat="1" applyFont="1" applyFill="1" applyBorder="1" applyAlignment="1">
      <alignment vertical="center" wrapText="1"/>
    </xf>
    <xf numFmtId="4" fontId="26" fillId="36" borderId="86" xfId="30" applyNumberFormat="1" applyFont="1" applyFill="1" applyBorder="1" applyAlignment="1">
      <alignment vertical="center" wrapText="1"/>
    </xf>
    <xf numFmtId="4" fontId="26" fillId="36" borderId="87" xfId="30" applyNumberFormat="1" applyFont="1" applyFill="1" applyBorder="1" applyAlignment="1">
      <alignment vertical="center" wrapText="1"/>
    </xf>
    <xf numFmtId="0" fontId="27" fillId="0" borderId="59" xfId="0" applyFont="1" applyBorder="1" applyAlignment="1">
      <alignment horizontal="justify" vertical="center" wrapText="1"/>
    </xf>
    <xf numFmtId="0" fontId="26" fillId="0" borderId="30" xfId="0" applyFont="1" applyBorder="1" applyAlignment="1">
      <alignment horizontal="justify" vertical="center" wrapText="1"/>
    </xf>
    <xf numFmtId="0" fontId="26" fillId="0" borderId="94" xfId="0" applyFont="1" applyBorder="1" applyAlignment="1">
      <alignment horizontal="justify" vertical="center" wrapText="1"/>
    </xf>
    <xf numFmtId="0" fontId="26" fillId="19" borderId="30" xfId="0" applyFont="1" applyFill="1" applyBorder="1" applyAlignment="1">
      <alignment horizontal="justify" vertical="center" wrapText="1"/>
    </xf>
    <xf numFmtId="0" fontId="26" fillId="0" borderId="95" xfId="0" applyFont="1" applyBorder="1" applyAlignment="1">
      <alignment horizontal="justify" vertical="center" wrapText="1"/>
    </xf>
    <xf numFmtId="0" fontId="27" fillId="0" borderId="96" xfId="0" applyFont="1" applyBorder="1" applyAlignment="1">
      <alignment horizontal="justify" vertical="center" wrapText="1"/>
    </xf>
    <xf numFmtId="0" fontId="27" fillId="0" borderId="97" xfId="0" applyFont="1" applyBorder="1" applyAlignment="1">
      <alignment horizontal="justify" vertical="center" wrapText="1"/>
    </xf>
    <xf numFmtId="4" fontId="29" fillId="33" borderId="16" xfId="0" applyNumberFormat="1" applyFont="1" applyFill="1" applyBorder="1" applyAlignment="1">
      <alignment horizontal="right" vertical="center" wrapText="1"/>
    </xf>
    <xf numFmtId="4" fontId="29" fillId="0" borderId="16" xfId="0" applyNumberFormat="1" applyFont="1" applyBorder="1" applyAlignment="1">
      <alignment horizontal="right" vertical="center" wrapText="1"/>
    </xf>
    <xf numFmtId="4" fontId="29" fillId="0" borderId="33" xfId="0" applyNumberFormat="1" applyFont="1" applyBorder="1" applyAlignment="1">
      <alignment horizontal="right" vertical="center" wrapText="1"/>
    </xf>
    <xf numFmtId="0" fontId="27" fillId="0" borderId="0" xfId="33" applyFont="1" applyAlignment="1">
      <alignment vertical="center"/>
    </xf>
    <xf numFmtId="0" fontId="27" fillId="0" borderId="27" xfId="51" applyFont="1" applyBorder="1" applyAlignment="1">
      <alignment horizontal="left" vertical="center" wrapText="1"/>
    </xf>
    <xf numFmtId="4" fontId="54" fillId="33" borderId="27" xfId="51" applyNumberFormat="1" applyFont="1" applyFill="1" applyBorder="1" applyAlignment="1">
      <alignment horizontal="right" vertical="center" wrapText="1"/>
    </xf>
    <xf numFmtId="4" fontId="52" fillId="33" borderId="27" xfId="51" applyNumberFormat="1" applyFont="1" applyFill="1" applyBorder="1" applyAlignment="1">
      <alignment horizontal="right" vertical="center" wrapText="1"/>
    </xf>
    <xf numFmtId="0" fontId="27" fillId="31" borderId="27" xfId="51" applyFont="1" applyFill="1" applyBorder="1" applyAlignment="1">
      <alignment vertical="center" wrapText="1"/>
    </xf>
    <xf numFmtId="0" fontId="27" fillId="0" borderId="27" xfId="51" applyFont="1" applyBorder="1" applyAlignment="1">
      <alignment vertical="center" wrapText="1"/>
    </xf>
    <xf numFmtId="4" fontId="26" fillId="4" borderId="105" xfId="0" applyNumberFormat="1" applyFont="1" applyFill="1" applyBorder="1" applyAlignment="1">
      <alignment vertical="center"/>
    </xf>
    <xf numFmtId="4" fontId="27" fillId="0" borderId="34" xfId="0" applyNumberFormat="1" applyFont="1" applyBorder="1" applyAlignment="1">
      <alignment vertical="center"/>
    </xf>
    <xf numFmtId="4" fontId="26" fillId="4" borderId="106" xfId="0" applyNumberFormat="1" applyFont="1" applyFill="1" applyBorder="1" applyAlignment="1">
      <alignment vertical="center"/>
    </xf>
    <xf numFmtId="4" fontId="54" fillId="33" borderId="27" xfId="33" applyNumberFormat="1" applyFont="1" applyFill="1" applyBorder="1" applyAlignment="1">
      <alignment vertical="center" wrapText="1"/>
    </xf>
    <xf numFmtId="4" fontId="31" fillId="33" borderId="27" xfId="0" applyNumberFormat="1" applyFont="1" applyFill="1" applyBorder="1" applyAlignment="1">
      <alignment vertical="center" wrapText="1"/>
    </xf>
    <xf numFmtId="4" fontId="54" fillId="17" borderId="27" xfId="34" applyNumberFormat="1" applyFont="1" applyFill="1" applyBorder="1" applyAlignment="1">
      <alignment vertical="center" wrapText="1"/>
    </xf>
    <xf numFmtId="49" fontId="26" fillId="27" borderId="107" xfId="0" applyNumberFormat="1" applyFont="1" applyFill="1" applyBorder="1" applyAlignment="1">
      <alignment horizontal="center" vertical="center"/>
    </xf>
    <xf numFmtId="4" fontId="44" fillId="0" borderId="24" xfId="35" applyNumberFormat="1" applyFont="1" applyBorder="1" applyAlignment="1">
      <alignment horizontal="center" vertical="center" wrapText="1"/>
    </xf>
    <xf numFmtId="4" fontId="45" fillId="0" borderId="38" xfId="35" applyNumberFormat="1" applyFont="1" applyBorder="1" applyAlignment="1">
      <alignment horizontal="center" vertical="center" wrapText="1"/>
    </xf>
    <xf numFmtId="0" fontId="43" fillId="0" borderId="39" xfId="34" applyFont="1" applyBorder="1" applyAlignment="1">
      <alignment horizontal="center" vertical="center" wrapText="1"/>
    </xf>
    <xf numFmtId="49" fontId="43" fillId="0" borderId="38" xfId="34" applyNumberFormat="1" applyFont="1" applyBorder="1" applyAlignment="1">
      <alignment horizontal="center" vertical="center"/>
    </xf>
    <xf numFmtId="0" fontId="43" fillId="0" borderId="38" xfId="34" applyFont="1" applyBorder="1" applyAlignment="1">
      <alignment horizontal="center" vertical="center"/>
    </xf>
    <xf numFmtId="0" fontId="26" fillId="36" borderId="83" xfId="35" applyFont="1" applyFill="1" applyBorder="1" applyAlignment="1">
      <alignment horizontal="center" vertical="center" wrapText="1"/>
    </xf>
    <xf numFmtId="4" fontId="49" fillId="27" borderId="40" xfId="30" applyNumberFormat="1" applyFont="1" applyFill="1" applyBorder="1" applyAlignment="1">
      <alignment horizontal="center" vertical="center" wrapText="1"/>
    </xf>
    <xf numFmtId="166" fontId="49" fillId="30" borderId="40" xfId="30" applyNumberFormat="1" applyFont="1" applyFill="1" applyBorder="1" applyAlignment="1">
      <alignment horizontal="center" vertical="center" wrapText="1"/>
    </xf>
    <xf numFmtId="4" fontId="27" fillId="33" borderId="27" xfId="51" applyNumberFormat="1" applyFont="1" applyFill="1" applyBorder="1" applyAlignment="1">
      <alignment horizontal="right" vertical="center" wrapText="1"/>
    </xf>
    <xf numFmtId="4" fontId="27" fillId="0" borderId="27" xfId="51" applyNumberFormat="1" applyFont="1" applyBorder="1" applyAlignment="1">
      <alignment vertical="center" wrapText="1"/>
    </xf>
    <xf numFmtId="4" fontId="27" fillId="33" borderId="27" xfId="51" applyNumberFormat="1" applyFont="1" applyFill="1" applyBorder="1" applyAlignment="1">
      <alignment vertical="center" wrapText="1"/>
    </xf>
    <xf numFmtId="0" fontId="27" fillId="0" borderId="27" xfId="51" applyFont="1" applyBorder="1" applyAlignment="1">
      <alignment vertical="center"/>
    </xf>
    <xf numFmtId="165" fontId="27" fillId="0" borderId="27" xfId="51" applyNumberFormat="1" applyFont="1" applyBorder="1" applyAlignment="1">
      <alignment horizontal="right" vertical="center" wrapText="1"/>
    </xf>
    <xf numFmtId="0" fontId="27" fillId="31" borderId="27" xfId="51" applyFont="1" applyFill="1" applyBorder="1" applyAlignment="1">
      <alignment horizontal="left" vertical="center" wrapText="1"/>
    </xf>
    <xf numFmtId="4" fontId="27" fillId="0" borderId="27" xfId="51" applyNumberFormat="1" applyFont="1" applyBorder="1" applyAlignment="1">
      <alignment horizontal="right" vertical="center" wrapText="1"/>
    </xf>
    <xf numFmtId="4" fontId="41" fillId="0" borderId="0" xfId="33" applyNumberFormat="1"/>
    <xf numFmtId="0" fontId="26" fillId="0" borderId="24" xfId="0" applyFont="1" applyBorder="1" applyAlignment="1">
      <alignment horizontal="center" vertical="center"/>
    </xf>
    <xf numFmtId="4" fontId="56" fillId="33" borderId="27" xfId="51" applyNumberFormat="1" applyFont="1" applyFill="1" applyBorder="1" applyAlignment="1">
      <alignment horizontal="right" vertical="center" wrapText="1"/>
    </xf>
    <xf numFmtId="0" fontId="27" fillId="0" borderId="109" xfId="0" applyFont="1" applyBorder="1" applyAlignment="1">
      <alignment horizontal="justify" vertical="center" wrapText="1"/>
    </xf>
    <xf numFmtId="4" fontId="27" fillId="17" borderId="110" xfId="0" applyNumberFormat="1" applyFont="1" applyFill="1" applyBorder="1" applyAlignment="1">
      <alignment horizontal="right" vertical="center" wrapText="1"/>
    </xf>
    <xf numFmtId="4" fontId="27" fillId="33" borderId="63" xfId="0" applyNumberFormat="1" applyFont="1" applyFill="1" applyBorder="1" applyAlignment="1">
      <alignment horizontal="right" vertical="center" wrapText="1"/>
    </xf>
    <xf numFmtId="4" fontId="27" fillId="0" borderId="63" xfId="0" applyNumberFormat="1" applyFont="1" applyBorder="1" applyAlignment="1">
      <alignment horizontal="right" vertical="center" wrapText="1"/>
    </xf>
    <xf numFmtId="4" fontId="27" fillId="0" borderId="64" xfId="0" applyNumberFormat="1" applyFont="1" applyBorder="1" applyAlignment="1">
      <alignment horizontal="right" vertical="center" wrapText="1"/>
    </xf>
    <xf numFmtId="4" fontId="27" fillId="36" borderId="84" xfId="30" applyNumberFormat="1" applyFont="1" applyFill="1" applyBorder="1" applyAlignment="1">
      <alignment vertical="center" wrapText="1"/>
    </xf>
    <xf numFmtId="4" fontId="27" fillId="36" borderId="86" xfId="30" applyNumberFormat="1" applyFont="1" applyFill="1" applyBorder="1" applyAlignment="1">
      <alignment vertical="center" wrapText="1"/>
    </xf>
    <xf numFmtId="4" fontId="27" fillId="36" borderId="87" xfId="30" applyNumberFormat="1" applyFont="1" applyFill="1" applyBorder="1" applyAlignment="1">
      <alignment vertical="center" wrapText="1"/>
    </xf>
    <xf numFmtId="4" fontId="54" fillId="32" borderId="27" xfId="51" applyNumberFormat="1" applyFont="1" applyFill="1" applyBorder="1" applyAlignment="1">
      <alignment horizontal="right" vertical="center" wrapText="1"/>
    </xf>
    <xf numFmtId="4" fontId="27" fillId="17" borderId="27" xfId="51" applyNumberFormat="1" applyFont="1" applyFill="1" applyBorder="1" applyAlignment="1">
      <alignment vertical="center" wrapText="1"/>
    </xf>
    <xf numFmtId="4" fontId="54" fillId="33" borderId="27" xfId="51" applyNumberFormat="1" applyFont="1" applyFill="1" applyBorder="1" applyAlignment="1">
      <alignment vertical="center" wrapText="1"/>
    </xf>
    <xf numFmtId="4" fontId="31" fillId="0" borderId="27" xfId="51" applyNumberFormat="1" applyFont="1" applyBorder="1" applyAlignment="1">
      <alignment vertical="center" wrapText="1"/>
    </xf>
    <xf numFmtId="0" fontId="54" fillId="0" borderId="27" xfId="51" applyFont="1" applyBorder="1" applyAlignment="1">
      <alignment horizontal="left" vertical="center" wrapText="1"/>
    </xf>
    <xf numFmtId="4" fontId="54" fillId="17" borderId="27" xfId="51" applyNumberFormat="1" applyFont="1" applyFill="1" applyBorder="1" applyAlignment="1">
      <alignment vertical="center" wrapText="1"/>
    </xf>
    <xf numFmtId="0" fontId="54" fillId="0" borderId="27" xfId="51" applyFont="1" applyBorder="1" applyAlignment="1">
      <alignment vertical="center" wrapText="1"/>
    </xf>
    <xf numFmtId="4" fontId="54" fillId="0" borderId="27" xfId="0" applyNumberFormat="1" applyFont="1" applyBorder="1" applyAlignment="1">
      <alignment vertical="center" wrapText="1"/>
    </xf>
    <xf numFmtId="0" fontId="54" fillId="31" borderId="27" xfId="51" applyFont="1" applyFill="1" applyBorder="1" applyAlignment="1">
      <alignment vertical="center" wrapText="1"/>
    </xf>
    <xf numFmtId="0" fontId="26" fillId="0" borderId="98" xfId="0" applyFont="1" applyBorder="1" applyAlignment="1">
      <alignment horizontal="center" vertical="center"/>
    </xf>
    <xf numFmtId="0" fontId="27" fillId="0" borderId="17" xfId="0" applyFont="1" applyBorder="1" applyAlignment="1">
      <alignment vertical="center"/>
    </xf>
    <xf numFmtId="4" fontId="27" fillId="0" borderId="22" xfId="0" applyNumberFormat="1" applyFont="1" applyBorder="1" applyAlignment="1">
      <alignment vertical="center"/>
    </xf>
    <xf numFmtId="0" fontId="0" fillId="0" borderId="0" xfId="3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7" fillId="0" borderId="0" xfId="33" applyFont="1" applyAlignment="1">
      <alignment horizontal="right"/>
    </xf>
    <xf numFmtId="4" fontId="27" fillId="0" borderId="0" xfId="33" applyNumberFormat="1" applyFont="1" applyAlignment="1">
      <alignment vertical="center"/>
    </xf>
    <xf numFmtId="4" fontId="26" fillId="0" borderId="27" xfId="34" applyNumberFormat="1" applyFont="1" applyBorder="1" applyAlignment="1">
      <alignment horizontal="center" vertical="center" wrapText="1"/>
    </xf>
    <xf numFmtId="0" fontId="27" fillId="0" borderId="44" xfId="0" applyFont="1" applyBorder="1" applyAlignment="1">
      <alignment horizontal="justify" vertical="center" wrapText="1"/>
    </xf>
    <xf numFmtId="4" fontId="27" fillId="17" borderId="111" xfId="0" applyNumberFormat="1" applyFont="1" applyFill="1" applyBorder="1" applyAlignment="1">
      <alignment horizontal="right" vertical="center" wrapText="1"/>
    </xf>
    <xf numFmtId="4" fontId="27" fillId="33" borderId="112" xfId="0" applyNumberFormat="1" applyFont="1" applyFill="1" applyBorder="1" applyAlignment="1">
      <alignment horizontal="right" vertical="center" wrapText="1"/>
    </xf>
    <xf numFmtId="4" fontId="27" fillId="0" borderId="112" xfId="0" applyNumberFormat="1" applyFont="1" applyBorder="1" applyAlignment="1">
      <alignment horizontal="right" vertical="center" wrapText="1"/>
    </xf>
    <xf numFmtId="4" fontId="27" fillId="0" borderId="113" xfId="0" applyNumberFormat="1" applyFont="1" applyBorder="1" applyAlignment="1">
      <alignment horizontal="right" vertical="center" wrapText="1"/>
    </xf>
    <xf numFmtId="168" fontId="41" fillId="0" borderId="0" xfId="30" applyNumberFormat="1"/>
    <xf numFmtId="168" fontId="50" fillId="0" borderId="0" xfId="30" applyNumberFormat="1" applyFont="1"/>
    <xf numFmtId="4" fontId="27" fillId="36" borderId="85" xfId="30" applyNumberFormat="1" applyFont="1" applyFill="1" applyBorder="1" applyAlignment="1">
      <alignment vertical="center" wrapText="1"/>
    </xf>
    <xf numFmtId="168" fontId="44" fillId="36" borderId="83" xfId="30" applyNumberFormat="1" applyFont="1" applyFill="1" applyBorder="1" applyAlignment="1">
      <alignment vertical="center" wrapText="1"/>
    </xf>
    <xf numFmtId="168" fontId="27" fillId="36" borderId="84" xfId="30" applyNumberFormat="1" applyFont="1" applyFill="1" applyBorder="1" applyAlignment="1">
      <alignment vertical="center" wrapText="1"/>
    </xf>
    <xf numFmtId="168" fontId="27" fillId="36" borderId="85" xfId="30" applyNumberFormat="1" applyFont="1" applyFill="1" applyBorder="1" applyAlignment="1">
      <alignment vertical="center" wrapText="1"/>
    </xf>
    <xf numFmtId="168" fontId="26" fillId="36" borderId="85" xfId="30" applyNumberFormat="1" applyFont="1" applyFill="1" applyBorder="1" applyAlignment="1">
      <alignment vertical="center" wrapText="1"/>
    </xf>
    <xf numFmtId="168" fontId="27" fillId="36" borderId="86" xfId="30" applyNumberFormat="1" applyFont="1" applyFill="1" applyBorder="1" applyAlignment="1">
      <alignment vertical="center" wrapText="1"/>
    </xf>
    <xf numFmtId="168" fontId="27" fillId="36" borderId="87" xfId="30" applyNumberFormat="1" applyFont="1" applyFill="1" applyBorder="1" applyAlignment="1">
      <alignment vertical="center" wrapText="1"/>
    </xf>
    <xf numFmtId="168" fontId="26" fillId="36" borderId="84" xfId="30" applyNumberFormat="1" applyFont="1" applyFill="1" applyBorder="1" applyAlignment="1">
      <alignment vertical="center" wrapText="1"/>
    </xf>
    <xf numFmtId="4" fontId="27" fillId="0" borderId="0" xfId="0" applyNumberFormat="1" applyFont="1" applyAlignment="1">
      <alignment vertical="center" wrapText="1"/>
    </xf>
    <xf numFmtId="0" fontId="55" fillId="31" borderId="27" xfId="34" applyFont="1" applyFill="1" applyBorder="1" applyAlignment="1">
      <alignment vertical="center" wrapText="1"/>
    </xf>
    <xf numFmtId="4" fontId="0" fillId="0" borderId="0" xfId="30" applyNumberFormat="1" applyFont="1" applyAlignment="1">
      <alignment horizontal="right"/>
    </xf>
    <xf numFmtId="4" fontId="43" fillId="0" borderId="0" xfId="34" applyNumberFormat="1" applyFont="1" applyAlignment="1">
      <alignment horizontal="right"/>
    </xf>
    <xf numFmtId="4" fontId="44" fillId="33" borderId="83" xfId="30" applyNumberFormat="1" applyFont="1" applyFill="1" applyBorder="1" applyAlignment="1">
      <alignment vertical="center" wrapText="1"/>
    </xf>
    <xf numFmtId="4" fontId="26" fillId="33" borderId="84" xfId="30" applyNumberFormat="1" applyFont="1" applyFill="1" applyBorder="1" applyAlignment="1">
      <alignment vertical="center" wrapText="1"/>
    </xf>
    <xf numFmtId="4" fontId="26" fillId="33" borderId="85" xfId="30" applyNumberFormat="1" applyFont="1" applyFill="1" applyBorder="1" applyAlignment="1">
      <alignment vertical="center" wrapText="1"/>
    </xf>
    <xf numFmtId="4" fontId="26" fillId="33" borderId="86" xfId="30" applyNumberFormat="1" applyFont="1" applyFill="1" applyBorder="1" applyAlignment="1">
      <alignment vertical="center" wrapText="1"/>
    </xf>
    <xf numFmtId="4" fontId="26" fillId="33" borderId="90" xfId="30" applyNumberFormat="1" applyFont="1" applyFill="1" applyBorder="1" applyAlignment="1">
      <alignment vertical="center" wrapText="1"/>
    </xf>
    <xf numFmtId="4" fontId="26" fillId="33" borderId="87" xfId="30" applyNumberFormat="1" applyFont="1" applyFill="1" applyBorder="1" applyAlignment="1">
      <alignment vertical="center" wrapText="1"/>
    </xf>
    <xf numFmtId="4" fontId="26" fillId="33" borderId="88" xfId="30" applyNumberFormat="1" applyFont="1" applyFill="1" applyBorder="1" applyAlignment="1">
      <alignment vertical="center" wrapText="1"/>
    </xf>
    <xf numFmtId="4" fontId="49" fillId="30" borderId="40" xfId="30" applyNumberFormat="1" applyFont="1" applyFill="1" applyBorder="1" applyAlignment="1">
      <alignment horizontal="right" vertical="center" wrapText="1"/>
    </xf>
    <xf numFmtId="0" fontId="0" fillId="0" borderId="0" xfId="33" applyFont="1"/>
    <xf numFmtId="49" fontId="27" fillId="0" borderId="27" xfId="51" applyNumberFormat="1" applyFont="1" applyBorder="1" applyAlignment="1">
      <alignment horizontal="center" vertical="center" wrapText="1"/>
    </xf>
    <xf numFmtId="4" fontId="26" fillId="25" borderId="95" xfId="0" applyNumberFormat="1" applyFont="1" applyFill="1" applyBorder="1" applyAlignment="1">
      <alignment vertical="center"/>
    </xf>
    <xf numFmtId="4" fontId="26" fillId="25" borderId="59" xfId="0" applyNumberFormat="1" applyFont="1" applyFill="1" applyBorder="1" applyAlignment="1">
      <alignment vertical="center"/>
    </xf>
    <xf numFmtId="4" fontId="26" fillId="24" borderId="69" xfId="0" applyNumberFormat="1" applyFont="1" applyFill="1" applyBorder="1" applyAlignment="1">
      <alignment vertical="center"/>
    </xf>
    <xf numFmtId="4" fontId="26" fillId="33" borderId="114" xfId="0" applyNumberFormat="1" applyFont="1" applyFill="1" applyBorder="1" applyAlignment="1">
      <alignment vertical="center"/>
    </xf>
    <xf numFmtId="4" fontId="26" fillId="33" borderId="115" xfId="0" applyNumberFormat="1" applyFont="1" applyFill="1" applyBorder="1" applyAlignment="1">
      <alignment vertical="center"/>
    </xf>
    <xf numFmtId="4" fontId="26" fillId="24" borderId="67" xfId="0" applyNumberFormat="1" applyFont="1" applyFill="1" applyBorder="1" applyAlignment="1">
      <alignment vertical="center"/>
    </xf>
    <xf numFmtId="0" fontId="25" fillId="38" borderId="24" xfId="0" applyFont="1" applyFill="1" applyBorder="1" applyAlignment="1">
      <alignment horizontal="center" vertical="center"/>
    </xf>
    <xf numFmtId="0" fontId="25" fillId="0" borderId="0" xfId="33" applyFont="1" applyAlignment="1">
      <alignment horizontal="center"/>
    </xf>
    <xf numFmtId="0" fontId="26" fillId="0" borderId="27" xfId="33" applyFont="1" applyBorder="1" applyAlignment="1">
      <alignment horizontal="center" vertical="center" wrapText="1"/>
    </xf>
    <xf numFmtId="49" fontId="26" fillId="0" borderId="27" xfId="33" applyNumberFormat="1" applyFont="1" applyBorder="1" applyAlignment="1">
      <alignment horizontal="center" vertical="center" wrapText="1"/>
    </xf>
    <xf numFmtId="0" fontId="26" fillId="24" borderId="27" xfId="33" applyFont="1" applyFill="1" applyBorder="1" applyAlignment="1">
      <alignment horizontal="center" vertical="center" wrapText="1"/>
    </xf>
    <xf numFmtId="49" fontId="26" fillId="24" borderId="27" xfId="33" applyNumberFormat="1" applyFont="1" applyFill="1" applyBorder="1" applyAlignment="1">
      <alignment horizontal="center" vertical="center" wrapText="1"/>
    </xf>
    <xf numFmtId="0" fontId="26" fillId="24" borderId="27" xfId="33" applyFont="1" applyFill="1" applyBorder="1" applyAlignment="1">
      <alignment horizontal="left" vertical="center" wrapText="1"/>
    </xf>
    <xf numFmtId="4" fontId="26" fillId="24" borderId="27" xfId="33" applyNumberFormat="1" applyFont="1" applyFill="1" applyBorder="1" applyAlignment="1">
      <alignment vertical="center" wrapText="1"/>
    </xf>
    <xf numFmtId="0" fontId="26" fillId="4" borderId="27" xfId="33" applyFont="1" applyFill="1" applyBorder="1" applyAlignment="1">
      <alignment horizontal="left" vertical="center" wrapText="1"/>
    </xf>
    <xf numFmtId="4" fontId="26" fillId="4" borderId="27" xfId="33" applyNumberFormat="1" applyFont="1" applyFill="1" applyBorder="1" applyAlignment="1">
      <alignment vertical="center" wrapText="1"/>
    </xf>
    <xf numFmtId="0" fontId="27" fillId="0" borderId="27" xfId="33" applyFont="1" applyBorder="1" applyAlignment="1">
      <alignment horizontal="left" vertical="center" wrapText="1"/>
    </xf>
    <xf numFmtId="4" fontId="27" fillId="17" borderId="27" xfId="33" applyNumberFormat="1" applyFont="1" applyFill="1" applyBorder="1" applyAlignment="1">
      <alignment vertical="center" wrapText="1"/>
    </xf>
    <xf numFmtId="4" fontId="27" fillId="17" borderId="27" xfId="34" applyNumberFormat="1" applyFont="1" applyFill="1" applyBorder="1" applyAlignment="1">
      <alignment vertical="center" wrapText="1"/>
    </xf>
    <xf numFmtId="4" fontId="26" fillId="4" borderId="27" xfId="34" applyNumberFormat="1" applyFont="1" applyFill="1" applyBorder="1" applyAlignment="1">
      <alignment vertical="center" wrapText="1"/>
    </xf>
    <xf numFmtId="0" fontId="26" fillId="4" borderId="27" xfId="33" applyFont="1" applyFill="1" applyBorder="1" applyAlignment="1">
      <alignment vertical="center" wrapText="1"/>
    </xf>
    <xf numFmtId="49" fontId="26" fillId="39" borderId="27" xfId="34" applyNumberFormat="1" applyFont="1" applyFill="1" applyBorder="1" applyAlignment="1">
      <alignment horizontal="center" vertical="center" wrapText="1"/>
    </xf>
    <xf numFmtId="0" fontId="26" fillId="4" borderId="27" xfId="34" applyFont="1" applyFill="1" applyBorder="1" applyAlignment="1">
      <alignment horizontal="left" vertical="center" wrapText="1"/>
    </xf>
    <xf numFmtId="0" fontId="30" fillId="0" borderId="27" xfId="36" applyFont="1" applyBorder="1" applyAlignment="1">
      <alignment horizontal="left" vertical="center" wrapText="1"/>
    </xf>
    <xf numFmtId="4" fontId="31" fillId="17" borderId="27" xfId="33" applyNumberFormat="1" applyFont="1" applyFill="1" applyBorder="1" applyAlignment="1">
      <alignment horizontal="right" vertical="center" wrapText="1"/>
    </xf>
    <xf numFmtId="4" fontId="31" fillId="0" borderId="27" xfId="33" applyNumberFormat="1" applyFont="1" applyBorder="1" applyAlignment="1">
      <alignment horizontal="right" vertical="center" wrapText="1"/>
    </xf>
    <xf numFmtId="4" fontId="52" fillId="0" borderId="27" xfId="0" applyNumberFormat="1" applyFont="1" applyBorder="1" applyAlignment="1">
      <alignment wrapText="1"/>
    </xf>
    <xf numFmtId="4" fontId="31" fillId="17" borderId="27" xfId="34" applyNumberFormat="1" applyFont="1" applyFill="1" applyBorder="1" applyAlignment="1">
      <alignment vertical="center" wrapText="1"/>
    </xf>
    <xf numFmtId="4" fontId="31" fillId="33" borderId="27" xfId="34" applyNumberFormat="1" applyFont="1" applyFill="1" applyBorder="1" applyAlignment="1">
      <alignment vertical="center" wrapText="1"/>
    </xf>
    <xf numFmtId="4" fontId="31" fillId="0" borderId="27" xfId="34" applyNumberFormat="1" applyFont="1" applyBorder="1" applyAlignment="1">
      <alignment vertical="center" wrapText="1"/>
    </xf>
    <xf numFmtId="4" fontId="54" fillId="0" borderId="27" xfId="51" applyNumberFormat="1" applyFont="1" applyBorder="1" applyAlignment="1">
      <alignment vertical="center" wrapText="1"/>
    </xf>
    <xf numFmtId="4" fontId="54" fillId="0" borderId="27" xfId="0" applyNumberFormat="1" applyFont="1" applyBorder="1" applyAlignment="1">
      <alignment wrapText="1"/>
    </xf>
    <xf numFmtId="4" fontId="54" fillId="37" borderId="27" xfId="51" applyNumberFormat="1" applyFont="1" applyFill="1" applyBorder="1" applyAlignment="1">
      <alignment vertical="center" wrapText="1"/>
    </xf>
    <xf numFmtId="4" fontId="54" fillId="0" borderId="27" xfId="34" applyNumberFormat="1" applyFont="1" applyBorder="1" applyAlignment="1">
      <alignment vertical="center" wrapText="1"/>
    </xf>
    <xf numFmtId="0" fontId="31" fillId="0" borderId="27" xfId="34" applyFont="1" applyBorder="1" applyAlignment="1">
      <alignment horizontal="left" vertical="center" wrapText="1"/>
    </xf>
    <xf numFmtId="0" fontId="31" fillId="0" borderId="27" xfId="34" applyFont="1" applyBorder="1" applyAlignment="1">
      <alignment vertical="center" wrapText="1"/>
    </xf>
    <xf numFmtId="4" fontId="31" fillId="17" borderId="27" xfId="33" applyNumberFormat="1" applyFont="1" applyFill="1" applyBorder="1" applyAlignment="1">
      <alignment vertical="center" wrapText="1"/>
    </xf>
    <xf numFmtId="4" fontId="31" fillId="33" borderId="27" xfId="33" applyNumberFormat="1" applyFont="1" applyFill="1" applyBorder="1" applyAlignment="1">
      <alignment vertical="center" wrapText="1"/>
    </xf>
    <xf numFmtId="4" fontId="31" fillId="0" borderId="27" xfId="33" applyNumberFormat="1" applyFont="1" applyBorder="1" applyAlignment="1">
      <alignment vertical="center" wrapText="1"/>
    </xf>
    <xf numFmtId="4" fontId="54" fillId="0" borderId="27" xfId="34" applyNumberFormat="1" applyFont="1" applyBorder="1" applyAlignment="1">
      <alignment horizontal="right" vertical="center" wrapText="1"/>
    </xf>
    <xf numFmtId="4" fontId="31" fillId="0" borderId="27" xfId="34" applyNumberFormat="1" applyFont="1" applyBorder="1" applyAlignment="1">
      <alignment horizontal="right" vertical="center" wrapText="1"/>
    </xf>
    <xf numFmtId="4" fontId="26" fillId="4" borderId="27" xfId="34" applyNumberFormat="1" applyFont="1" applyFill="1" applyBorder="1" applyAlignment="1">
      <alignment horizontal="right" vertical="center" wrapText="1"/>
    </xf>
    <xf numFmtId="4" fontId="54" fillId="0" borderId="27" xfId="33" applyNumberFormat="1" applyFont="1" applyBorder="1" applyAlignment="1">
      <alignment vertical="center" wrapText="1"/>
    </xf>
    <xf numFmtId="4" fontId="31" fillId="17" borderId="27" xfId="0" applyNumberFormat="1" applyFont="1" applyFill="1" applyBorder="1" applyAlignment="1">
      <alignment vertical="center" wrapText="1"/>
    </xf>
    <xf numFmtId="4" fontId="31" fillId="0" borderId="27" xfId="0" applyNumberFormat="1" applyFont="1" applyBorder="1" applyAlignment="1">
      <alignment vertical="center" wrapText="1"/>
    </xf>
    <xf numFmtId="4" fontId="27" fillId="25" borderId="27" xfId="34" applyNumberFormat="1" applyFont="1" applyFill="1" applyBorder="1" applyAlignment="1">
      <alignment vertical="center" wrapText="1"/>
    </xf>
    <xf numFmtId="0" fontId="26" fillId="4" borderId="27" xfId="34" applyFont="1" applyFill="1" applyBorder="1" applyAlignment="1">
      <alignment vertical="center" wrapText="1"/>
    </xf>
    <xf numFmtId="4" fontId="26" fillId="32" borderId="27" xfId="34" applyNumberFormat="1" applyFont="1" applyFill="1" applyBorder="1" applyAlignment="1">
      <alignment vertical="center" wrapText="1"/>
    </xf>
    <xf numFmtId="4" fontId="26" fillId="33" borderId="27" xfId="34" applyNumberFormat="1" applyFont="1" applyFill="1" applyBorder="1" applyAlignment="1">
      <alignment vertical="center" wrapText="1"/>
    </xf>
    <xf numFmtId="4" fontId="26" fillId="0" borderId="27" xfId="34" applyNumberFormat="1" applyFont="1" applyBorder="1" applyAlignment="1">
      <alignment vertical="center" wrapText="1"/>
    </xf>
    <xf numFmtId="4" fontId="54" fillId="32" borderId="27" xfId="51" applyNumberFormat="1" applyFont="1" applyFill="1" applyBorder="1" applyAlignment="1">
      <alignment vertical="center" wrapText="1"/>
    </xf>
    <xf numFmtId="4" fontId="54" fillId="32" borderId="27" xfId="33" applyNumberFormat="1" applyFont="1" applyFill="1" applyBorder="1" applyAlignment="1">
      <alignment vertical="center" wrapText="1"/>
    </xf>
    <xf numFmtId="4" fontId="52" fillId="0" borderId="27" xfId="33" applyNumberFormat="1" applyFont="1" applyBorder="1" applyAlignment="1">
      <alignment vertical="center" wrapText="1"/>
    </xf>
    <xf numFmtId="4" fontId="27" fillId="32" borderId="27" xfId="33" applyNumberFormat="1" applyFont="1" applyFill="1" applyBorder="1" applyAlignment="1">
      <alignment vertical="center" wrapText="1"/>
    </xf>
    <xf numFmtId="4" fontId="26" fillId="39" borderId="27" xfId="34" applyNumberFormat="1" applyFont="1" applyFill="1" applyBorder="1" applyAlignment="1">
      <alignment horizontal="center" vertical="center" wrapText="1"/>
    </xf>
    <xf numFmtId="4" fontId="26" fillId="4" borderId="27" xfId="34" applyNumberFormat="1" applyFont="1" applyFill="1" applyBorder="1" applyAlignment="1">
      <alignment horizontal="left" vertical="center" wrapText="1"/>
    </xf>
    <xf numFmtId="4" fontId="26" fillId="4" borderId="27" xfId="34" applyNumberFormat="1" applyFont="1" applyFill="1" applyBorder="1" applyAlignment="1">
      <alignment vertical="top" wrapText="1"/>
    </xf>
    <xf numFmtId="0" fontId="23" fillId="15" borderId="27" xfId="33" applyFont="1" applyFill="1" applyBorder="1" applyAlignment="1">
      <alignment horizontal="left"/>
    </xf>
    <xf numFmtId="49" fontId="25" fillId="15" borderId="27" xfId="33" applyNumberFormat="1" applyFont="1" applyFill="1" applyBorder="1" applyAlignment="1">
      <alignment horizontal="center"/>
    </xf>
    <xf numFmtId="4" fontId="26" fillId="15" borderId="27" xfId="33" applyNumberFormat="1" applyFont="1" applyFill="1" applyBorder="1" applyAlignment="1">
      <alignment vertical="center" wrapText="1"/>
    </xf>
    <xf numFmtId="4" fontId="26" fillId="0" borderId="27" xfId="33" applyNumberFormat="1" applyFont="1" applyBorder="1" applyAlignment="1">
      <alignment vertical="center" wrapText="1"/>
    </xf>
    <xf numFmtId="0" fontId="27" fillId="0" borderId="27" xfId="34" applyFont="1" applyBorder="1" applyAlignment="1">
      <alignment wrapText="1"/>
    </xf>
    <xf numFmtId="0" fontId="26" fillId="4" borderId="27" xfId="34" applyFont="1" applyFill="1" applyBorder="1" applyAlignment="1">
      <alignment horizontal="left" wrapText="1"/>
    </xf>
    <xf numFmtId="0" fontId="26" fillId="24" borderId="27" xfId="33" applyFont="1" applyFill="1" applyBorder="1" applyAlignment="1">
      <alignment horizontal="center" wrapText="1"/>
    </xf>
    <xf numFmtId="49" fontId="26" fillId="24" borderId="27" xfId="33" applyNumberFormat="1" applyFont="1" applyFill="1" applyBorder="1" applyAlignment="1">
      <alignment horizontal="center" wrapText="1"/>
    </xf>
    <xf numFmtId="0" fontId="26" fillId="24" borderId="27" xfId="33" applyFont="1" applyFill="1" applyBorder="1" applyAlignment="1">
      <alignment horizontal="left" wrapText="1"/>
    </xf>
    <xf numFmtId="0" fontId="26" fillId="4" borderId="27" xfId="33" applyFont="1" applyFill="1" applyBorder="1" applyAlignment="1">
      <alignment horizontal="left" wrapText="1"/>
    </xf>
    <xf numFmtId="49" fontId="26" fillId="39" borderId="27" xfId="33" applyNumberFormat="1" applyFont="1" applyFill="1" applyBorder="1" applyAlignment="1">
      <alignment horizontal="center" wrapText="1"/>
    </xf>
    <xf numFmtId="0" fontId="26" fillId="4" borderId="27" xfId="34" applyFont="1" applyFill="1" applyBorder="1" applyAlignment="1">
      <alignment wrapText="1"/>
    </xf>
    <xf numFmtId="165" fontId="54" fillId="33" borderId="27" xfId="51" applyNumberFormat="1" applyFont="1" applyFill="1" applyBorder="1" applyAlignment="1">
      <alignment horizontal="right" vertical="center" wrapText="1"/>
    </xf>
    <xf numFmtId="165" fontId="54" fillId="0" borderId="27" xfId="51" applyNumberFormat="1" applyFont="1" applyBorder="1" applyAlignment="1">
      <alignment horizontal="right" vertical="center" wrapText="1"/>
    </xf>
    <xf numFmtId="165" fontId="54" fillId="0" borderId="27" xfId="0" applyNumberFormat="1" applyFont="1" applyBorder="1" applyAlignment="1">
      <alignment vertical="center" wrapText="1"/>
    </xf>
    <xf numFmtId="0" fontId="54" fillId="31" borderId="27" xfId="51" applyFont="1" applyFill="1" applyBorder="1" applyAlignment="1">
      <alignment wrapText="1"/>
    </xf>
    <xf numFmtId="4" fontId="54" fillId="31" borderId="27" xfId="51" applyNumberFormat="1" applyFont="1" applyFill="1" applyBorder="1" applyAlignment="1">
      <alignment horizontal="right" wrapText="1"/>
    </xf>
    <xf numFmtId="0" fontId="27" fillId="0" borderId="27" xfId="34" applyFont="1" applyBorder="1" applyAlignment="1">
      <alignment horizontal="left" wrapText="1"/>
    </xf>
    <xf numFmtId="0" fontId="26" fillId="27" borderId="27" xfId="33" applyFont="1" applyFill="1" applyBorder="1" applyAlignment="1">
      <alignment horizontal="left" wrapText="1"/>
    </xf>
    <xf numFmtId="0" fontId="26" fillId="27" borderId="27" xfId="33" applyFont="1" applyFill="1" applyBorder="1" applyAlignment="1">
      <alignment horizontal="left" vertical="center" wrapText="1"/>
    </xf>
    <xf numFmtId="0" fontId="26" fillId="0" borderId="27" xfId="34" applyFont="1" applyBorder="1" applyAlignment="1">
      <alignment wrapText="1"/>
    </xf>
    <xf numFmtId="49" fontId="26" fillId="39" borderId="27" xfId="34" applyNumberFormat="1" applyFont="1" applyFill="1" applyBorder="1" applyAlignment="1">
      <alignment horizontal="center" wrapText="1"/>
    </xf>
    <xf numFmtId="0" fontId="26" fillId="24" borderId="27" xfId="33" applyFont="1" applyFill="1" applyBorder="1" applyAlignment="1">
      <alignment horizontal="center" vertical="top" wrapText="1"/>
    </xf>
    <xf numFmtId="49" fontId="26" fillId="24" borderId="27" xfId="33" applyNumberFormat="1" applyFont="1" applyFill="1" applyBorder="1" applyAlignment="1">
      <alignment horizontal="center" vertical="top" wrapText="1"/>
    </xf>
    <xf numFmtId="0" fontId="26" fillId="24" borderId="27" xfId="33" applyFont="1" applyFill="1" applyBorder="1" applyAlignment="1">
      <alignment vertical="top" wrapText="1"/>
    </xf>
    <xf numFmtId="49" fontId="26" fillId="39" borderId="27" xfId="33" applyNumberFormat="1" applyFont="1" applyFill="1" applyBorder="1" applyAlignment="1">
      <alignment horizontal="center" vertical="top" wrapText="1"/>
    </xf>
    <xf numFmtId="49" fontId="26" fillId="39" borderId="27" xfId="34" applyNumberFormat="1" applyFont="1" applyFill="1" applyBorder="1" applyAlignment="1">
      <alignment horizontal="center" vertical="top" wrapText="1"/>
    </xf>
    <xf numFmtId="4" fontId="0" fillId="0" borderId="0" xfId="0" applyNumberFormat="1" applyAlignment="1">
      <alignment vertical="center" wrapText="1"/>
    </xf>
    <xf numFmtId="4" fontId="26" fillId="4" borderId="116" xfId="0" applyNumberFormat="1" applyFont="1" applyFill="1" applyBorder="1" applyAlignment="1">
      <alignment vertical="center"/>
    </xf>
    <xf numFmtId="0" fontId="26" fillId="4" borderId="117" xfId="0" applyFont="1" applyFill="1" applyBorder="1" applyAlignment="1">
      <alignment vertical="center"/>
    </xf>
    <xf numFmtId="0" fontId="26" fillId="4" borderId="117" xfId="0" applyFont="1" applyFill="1" applyBorder="1" applyAlignment="1">
      <alignment horizontal="center" vertical="center"/>
    </xf>
    <xf numFmtId="0" fontId="26" fillId="4" borderId="118" xfId="0" applyFont="1" applyFill="1" applyBorder="1" applyAlignment="1">
      <alignment horizontal="center" vertical="center"/>
    </xf>
    <xf numFmtId="0" fontId="27" fillId="0" borderId="119" xfId="0" applyFont="1" applyBorder="1" applyAlignment="1">
      <alignment horizontal="center" vertical="center"/>
    </xf>
    <xf numFmtId="0" fontId="26" fillId="0" borderId="120" xfId="0" applyFont="1" applyBorder="1" applyAlignment="1">
      <alignment horizontal="center" vertical="center"/>
    </xf>
    <xf numFmtId="0" fontId="27" fillId="0" borderId="121" xfId="0" applyFont="1" applyBorder="1" applyAlignment="1">
      <alignment vertical="center"/>
    </xf>
    <xf numFmtId="4" fontId="26" fillId="4" borderId="29" xfId="0" applyNumberFormat="1" applyFont="1" applyFill="1" applyBorder="1" applyAlignment="1">
      <alignment vertical="center"/>
    </xf>
    <xf numFmtId="4" fontId="26" fillId="4" borderId="122" xfId="0" applyNumberFormat="1" applyFont="1" applyFill="1" applyBorder="1" applyAlignment="1">
      <alignment vertical="center"/>
    </xf>
    <xf numFmtId="4" fontId="26" fillId="4" borderId="123" xfId="0" applyNumberFormat="1" applyFont="1" applyFill="1" applyBorder="1" applyAlignment="1">
      <alignment vertical="center"/>
    </xf>
    <xf numFmtId="4" fontId="26" fillId="4" borderId="90" xfId="0" applyNumberFormat="1" applyFont="1" applyFill="1" applyBorder="1" applyAlignment="1">
      <alignment vertical="center"/>
    </xf>
    <xf numFmtId="4" fontId="27" fillId="0" borderId="35" xfId="0" applyNumberFormat="1" applyFont="1" applyBorder="1" applyAlignment="1">
      <alignment vertical="center"/>
    </xf>
    <xf numFmtId="4" fontId="26" fillId="0" borderId="0" xfId="0" applyNumberFormat="1" applyFont="1"/>
    <xf numFmtId="4" fontId="26" fillId="0" borderId="0" xfId="0" applyNumberFormat="1" applyFont="1" applyAlignment="1">
      <alignment vertical="center" wrapText="1"/>
    </xf>
    <xf numFmtId="4" fontId="27" fillId="37" borderId="27" xfId="33" applyNumberFormat="1" applyFont="1" applyFill="1" applyBorder="1" applyAlignment="1">
      <alignment vertical="center" wrapText="1"/>
    </xf>
    <xf numFmtId="4" fontId="26" fillId="33" borderId="27" xfId="0" applyNumberFormat="1" applyFont="1" applyFill="1" applyBorder="1" applyAlignment="1">
      <alignment horizontal="center" vertical="center" wrapText="1"/>
    </xf>
    <xf numFmtId="0" fontId="26" fillId="32" borderId="27" xfId="0" applyFont="1" applyFill="1" applyBorder="1" applyAlignment="1">
      <alignment horizontal="center" vertical="center" wrapText="1"/>
    </xf>
    <xf numFmtId="0" fontId="26" fillId="0" borderId="124" xfId="0" applyFont="1" applyBorder="1" applyAlignment="1">
      <alignment horizontal="justify" vertical="center" wrapText="1"/>
    </xf>
    <xf numFmtId="4" fontId="26" fillId="17" borderId="124" xfId="0" applyNumberFormat="1" applyFont="1" applyFill="1" applyBorder="1" applyAlignment="1">
      <alignment horizontal="right" vertical="center" wrapText="1"/>
    </xf>
    <xf numFmtId="4" fontId="26" fillId="19" borderId="19" xfId="0" applyNumberFormat="1" applyFont="1" applyFill="1" applyBorder="1" applyAlignment="1">
      <alignment horizontal="right" vertical="center" wrapText="1"/>
    </xf>
    <xf numFmtId="0" fontId="26" fillId="19" borderId="24" xfId="0" applyFont="1" applyFill="1" applyBorder="1" applyAlignment="1">
      <alignment horizontal="center" vertical="center" wrapText="1"/>
    </xf>
    <xf numFmtId="4" fontId="26" fillId="41" borderId="43" xfId="0" applyNumberFormat="1" applyFont="1" applyFill="1" applyBorder="1" applyAlignment="1">
      <alignment horizontal="right" vertical="center" wrapText="1"/>
    </xf>
    <xf numFmtId="4" fontId="26" fillId="0" borderId="43" xfId="0" applyNumberFormat="1" applyFont="1" applyBorder="1" applyAlignment="1">
      <alignment horizontal="right" vertical="center" wrapText="1"/>
    </xf>
    <xf numFmtId="4" fontId="26" fillId="0" borderId="125" xfId="0" applyNumberFormat="1" applyFont="1" applyBorder="1" applyAlignment="1">
      <alignment horizontal="right" vertical="center" wrapText="1"/>
    </xf>
    <xf numFmtId="0" fontId="25" fillId="38" borderId="25" xfId="0" applyFont="1" applyFill="1" applyBorder="1" applyAlignment="1">
      <alignment horizontal="center" vertical="center"/>
    </xf>
    <xf numFmtId="0" fontId="25" fillId="38" borderId="26" xfId="0" applyFont="1" applyFill="1" applyBorder="1" applyAlignment="1">
      <alignment horizontal="center" vertical="center"/>
    </xf>
    <xf numFmtId="0" fontId="26" fillId="32" borderId="40" xfId="35" applyFont="1" applyFill="1" applyBorder="1" applyAlignment="1">
      <alignment horizontal="center" vertical="center" wrapText="1"/>
    </xf>
    <xf numFmtId="4" fontId="27" fillId="32" borderId="37" xfId="30" applyNumberFormat="1" applyFont="1" applyFill="1" applyBorder="1" applyAlignment="1">
      <alignment vertical="center" wrapText="1"/>
    </xf>
    <xf numFmtId="4" fontId="27" fillId="32" borderId="47" xfId="30" applyNumberFormat="1" applyFont="1" applyFill="1" applyBorder="1" applyAlignment="1">
      <alignment vertical="center" wrapText="1"/>
    </xf>
    <xf numFmtId="4" fontId="27" fillId="32" borderId="52" xfId="30" applyNumberFormat="1" applyFont="1" applyFill="1" applyBorder="1" applyAlignment="1">
      <alignment vertical="center" wrapText="1"/>
    </xf>
    <xf numFmtId="4" fontId="27" fillId="32" borderId="89" xfId="30" applyNumberFormat="1" applyFont="1" applyFill="1" applyBorder="1" applyAlignment="1">
      <alignment vertical="center" wrapText="1"/>
    </xf>
    <xf numFmtId="4" fontId="27" fillId="32" borderId="56" xfId="30" applyNumberFormat="1" applyFont="1" applyFill="1" applyBorder="1" applyAlignment="1">
      <alignment vertical="center" wrapText="1"/>
    </xf>
    <xf numFmtId="4" fontId="27" fillId="32" borderId="61" xfId="30" applyNumberFormat="1" applyFont="1" applyFill="1" applyBorder="1" applyAlignment="1">
      <alignment vertical="center" wrapText="1"/>
    </xf>
    <xf numFmtId="0" fontId="26" fillId="33" borderId="39" xfId="56" applyFont="1" applyFill="1" applyBorder="1" applyAlignment="1">
      <alignment horizontal="center" vertical="center" wrapText="1"/>
    </xf>
    <xf numFmtId="0" fontId="59" fillId="36" borderId="83" xfId="35" applyFont="1" applyFill="1" applyBorder="1" applyAlignment="1">
      <alignment horizontal="center" vertical="center" wrapText="1"/>
    </xf>
    <xf numFmtId="0" fontId="27" fillId="0" borderId="81" xfId="34" applyFont="1" applyBorder="1" applyAlignment="1">
      <alignment horizontal="center" vertical="center" wrapText="1"/>
    </xf>
    <xf numFmtId="4" fontId="27" fillId="33" borderId="27" xfId="60" applyNumberFormat="1" applyFont="1" applyFill="1" applyBorder="1" applyAlignment="1">
      <alignment vertical="center" wrapText="1"/>
    </xf>
    <xf numFmtId="4" fontId="27" fillId="0" borderId="27" xfId="60" applyNumberFormat="1" applyFont="1" applyBorder="1" applyAlignment="1">
      <alignment vertical="center" wrapText="1"/>
    </xf>
    <xf numFmtId="4" fontId="27" fillId="0" borderId="51" xfId="60" applyNumberFormat="1" applyFont="1" applyBorder="1" applyAlignment="1">
      <alignment vertical="center" wrapText="1"/>
    </xf>
    <xf numFmtId="0" fontId="27" fillId="0" borderId="21" xfId="0" applyFont="1" applyBorder="1" applyAlignment="1">
      <alignment horizontal="center" vertical="center"/>
    </xf>
    <xf numFmtId="49" fontId="26" fillId="27" borderId="31" xfId="0" applyNumberFormat="1" applyFont="1" applyFill="1" applyBorder="1" applyAlignment="1">
      <alignment horizontal="center" vertical="center"/>
    </xf>
    <xf numFmtId="49" fontId="26" fillId="4" borderId="31" xfId="0" applyNumberFormat="1" applyFont="1" applyFill="1" applyBorder="1" applyAlignment="1">
      <alignment horizontal="center" vertical="center"/>
    </xf>
    <xf numFmtId="4" fontId="26" fillId="4" borderId="127" xfId="0" applyNumberFormat="1" applyFont="1" applyFill="1" applyBorder="1" applyAlignment="1">
      <alignment vertical="center"/>
    </xf>
    <xf numFmtId="4" fontId="26" fillId="4" borderId="128" xfId="0" applyNumberFormat="1" applyFont="1" applyFill="1" applyBorder="1" applyAlignment="1">
      <alignment vertical="center"/>
    </xf>
    <xf numFmtId="4" fontId="26" fillId="4" borderId="129" xfId="0" applyNumberFormat="1" applyFont="1" applyFill="1" applyBorder="1" applyAlignment="1">
      <alignment vertical="center"/>
    </xf>
    <xf numFmtId="4" fontId="26" fillId="24" borderId="130" xfId="0" applyNumberFormat="1" applyFont="1" applyFill="1" applyBorder="1" applyAlignment="1">
      <alignment vertical="center"/>
    </xf>
    <xf numFmtId="0" fontId="26" fillId="32" borderId="39" xfId="0" applyFont="1" applyFill="1" applyBorder="1" applyAlignment="1">
      <alignment horizontal="center" vertical="center" wrapText="1"/>
    </xf>
    <xf numFmtId="4" fontId="26" fillId="33" borderId="39" xfId="0" applyNumberFormat="1" applyFont="1" applyFill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108" xfId="0" applyFont="1" applyBorder="1" applyAlignment="1">
      <alignment horizontal="center" vertical="center" wrapText="1"/>
    </xf>
    <xf numFmtId="10" fontId="26" fillId="0" borderId="0" xfId="0" applyNumberFormat="1" applyFont="1" applyAlignment="1">
      <alignment horizontal="right" vertical="top" wrapText="1"/>
    </xf>
    <xf numFmtId="10" fontId="26" fillId="0" borderId="0" xfId="0" applyNumberFormat="1" applyFont="1" applyAlignment="1">
      <alignment horizontal="right" vertical="center" wrapText="1"/>
    </xf>
    <xf numFmtId="0" fontId="27" fillId="0" borderId="24" xfId="0" applyFont="1" applyBorder="1" applyAlignment="1">
      <alignment vertical="center"/>
    </xf>
    <xf numFmtId="0" fontId="23" fillId="0" borderId="104" xfId="0" applyFont="1" applyBorder="1" applyAlignment="1">
      <alignment horizontal="center" vertical="center"/>
    </xf>
    <xf numFmtId="0" fontId="0" fillId="0" borderId="104" xfId="0" applyBorder="1" applyAlignment="1">
      <alignment vertical="center"/>
    </xf>
    <xf numFmtId="49" fontId="26" fillId="40" borderId="14" xfId="0" applyNumberFormat="1" applyFont="1" applyFill="1" applyBorder="1" applyAlignment="1">
      <alignment vertical="center"/>
    </xf>
    <xf numFmtId="0" fontId="23" fillId="40" borderId="15" xfId="0" applyFont="1" applyFill="1" applyBorder="1" applyAlignment="1">
      <alignment horizontal="center" vertical="center"/>
    </xf>
    <xf numFmtId="0" fontId="0" fillId="40" borderId="15" xfId="0" applyFill="1" applyBorder="1" applyAlignment="1">
      <alignment vertical="center"/>
    </xf>
    <xf numFmtId="0" fontId="26" fillId="4" borderId="117" xfId="0" applyFont="1" applyFill="1" applyBorder="1" applyAlignment="1">
      <alignment horizontal="left" vertical="center" wrapText="1"/>
    </xf>
    <xf numFmtId="0" fontId="27" fillId="0" borderId="27" xfId="33" applyFont="1" applyBorder="1" applyAlignment="1">
      <alignment horizontal="center" vertical="center" wrapText="1"/>
    </xf>
    <xf numFmtId="0" fontId="26" fillId="39" borderId="27" xfId="34" applyFont="1" applyFill="1" applyBorder="1" applyAlignment="1">
      <alignment horizontal="center" vertical="center" wrapText="1"/>
    </xf>
    <xf numFmtId="0" fontId="26" fillId="39" borderId="27" xfId="33" applyFont="1" applyFill="1" applyBorder="1" applyAlignment="1">
      <alignment horizontal="center" vertical="center" wrapText="1"/>
    </xf>
    <xf numFmtId="0" fontId="26" fillId="39" borderId="27" xfId="33" applyFont="1" applyFill="1" applyBorder="1" applyAlignment="1">
      <alignment horizontal="center" wrapText="1"/>
    </xf>
    <xf numFmtId="0" fontId="26" fillId="39" borderId="27" xfId="34" applyFont="1" applyFill="1" applyBorder="1" applyAlignment="1">
      <alignment vertical="center" wrapText="1"/>
    </xf>
    <xf numFmtId="4" fontId="26" fillId="4" borderId="131" xfId="0" applyNumberFormat="1" applyFont="1" applyFill="1" applyBorder="1" applyAlignment="1">
      <alignment vertical="center"/>
    </xf>
    <xf numFmtId="4" fontId="27" fillId="33" borderId="132" xfId="0" applyNumberFormat="1" applyFont="1" applyFill="1" applyBorder="1" applyAlignment="1">
      <alignment vertical="center"/>
    </xf>
    <xf numFmtId="4" fontId="26" fillId="4" borderId="133" xfId="0" applyNumberFormat="1" applyFont="1" applyFill="1" applyBorder="1" applyAlignment="1">
      <alignment vertical="center"/>
    </xf>
    <xf numFmtId="4" fontId="26" fillId="4" borderId="132" xfId="0" applyNumberFormat="1" applyFont="1" applyFill="1" applyBorder="1" applyAlignment="1">
      <alignment vertical="center"/>
    </xf>
    <xf numFmtId="4" fontId="27" fillId="33" borderId="134" xfId="0" applyNumberFormat="1" applyFont="1" applyFill="1" applyBorder="1" applyAlignment="1">
      <alignment vertical="center"/>
    </xf>
    <xf numFmtId="4" fontId="26" fillId="4" borderId="135" xfId="0" applyNumberFormat="1" applyFont="1" applyFill="1" applyBorder="1" applyAlignment="1">
      <alignment vertical="center"/>
    </xf>
    <xf numFmtId="4" fontId="26" fillId="4" borderId="136" xfId="0" applyNumberFormat="1" applyFont="1" applyFill="1" applyBorder="1" applyAlignment="1">
      <alignment vertical="center"/>
    </xf>
    <xf numFmtId="4" fontId="26" fillId="4" borderId="15" xfId="0" applyNumberFormat="1" applyFont="1" applyFill="1" applyBorder="1" applyAlignment="1">
      <alignment vertical="center"/>
    </xf>
    <xf numFmtId="4" fontId="26" fillId="4" borderId="137" xfId="0" applyNumberFormat="1" applyFont="1" applyFill="1" applyBorder="1" applyAlignment="1">
      <alignment vertical="center"/>
    </xf>
    <xf numFmtId="4" fontId="27" fillId="33" borderId="71" xfId="0" applyNumberFormat="1" applyFont="1" applyFill="1" applyBorder="1" applyAlignment="1">
      <alignment vertical="center"/>
    </xf>
    <xf numFmtId="4" fontId="26" fillId="4" borderId="12" xfId="0" applyNumberFormat="1" applyFont="1" applyFill="1" applyBorder="1" applyAlignment="1">
      <alignment vertical="center"/>
    </xf>
    <xf numFmtId="4" fontId="27" fillId="33" borderId="132" xfId="0" applyNumberFormat="1" applyFont="1" applyFill="1" applyBorder="1" applyAlignment="1">
      <alignment horizontal="right" vertical="center"/>
    </xf>
    <xf numFmtId="4" fontId="27" fillId="25" borderId="65" xfId="0" applyNumberFormat="1" applyFont="1" applyFill="1" applyBorder="1" applyAlignment="1">
      <alignment vertical="center"/>
    </xf>
    <xf numFmtId="4" fontId="27" fillId="25" borderId="138" xfId="0" applyNumberFormat="1" applyFont="1" applyFill="1" applyBorder="1" applyAlignment="1">
      <alignment vertical="center"/>
    </xf>
    <xf numFmtId="4" fontId="27" fillId="25" borderId="139" xfId="0" applyNumberFormat="1" applyFont="1" applyFill="1" applyBorder="1" applyAlignment="1">
      <alignment vertical="center"/>
    </xf>
    <xf numFmtId="4" fontId="26" fillId="4" borderId="140" xfId="0" applyNumberFormat="1" applyFont="1" applyFill="1" applyBorder="1" applyAlignment="1">
      <alignment vertical="center"/>
    </xf>
    <xf numFmtId="4" fontId="27" fillId="25" borderId="65" xfId="0" applyNumberFormat="1" applyFont="1" applyFill="1" applyBorder="1" applyAlignment="1">
      <alignment horizontal="center" vertical="center"/>
    </xf>
    <xf numFmtId="4" fontId="26" fillId="0" borderId="32" xfId="0" applyNumberFormat="1" applyFont="1" applyBorder="1" applyAlignment="1">
      <alignment vertical="center"/>
    </xf>
    <xf numFmtId="4" fontId="26" fillId="0" borderId="33" xfId="0" applyNumberFormat="1" applyFont="1" applyBorder="1" applyAlignment="1">
      <alignment vertical="center"/>
    </xf>
    <xf numFmtId="4" fontId="26" fillId="15" borderId="141" xfId="0" applyNumberFormat="1" applyFont="1" applyFill="1" applyBorder="1" applyAlignment="1">
      <alignment vertical="center"/>
    </xf>
    <xf numFmtId="0" fontId="27" fillId="0" borderId="28" xfId="51" applyFont="1" applyBorder="1" applyAlignment="1">
      <alignment vertical="center" wrapText="1"/>
    </xf>
    <xf numFmtId="0" fontId="52" fillId="0" borderId="27" xfId="51" applyFont="1" applyBorder="1" applyAlignment="1">
      <alignment vertical="center" wrapText="1"/>
    </xf>
    <xf numFmtId="4" fontId="52" fillId="0" borderId="27" xfId="51" applyNumberFormat="1" applyFont="1" applyBorder="1" applyAlignment="1">
      <alignment horizontal="right" vertical="center" wrapText="1"/>
    </xf>
    <xf numFmtId="165" fontId="54" fillId="0" borderId="27" xfId="51" applyNumberFormat="1" applyFont="1" applyBorder="1" applyAlignment="1">
      <alignment horizontal="right" vertical="center"/>
    </xf>
    <xf numFmtId="165" fontId="54" fillId="0" borderId="27" xfId="0" applyNumberFormat="1" applyFont="1" applyBorder="1" applyAlignment="1">
      <alignment vertical="center"/>
    </xf>
    <xf numFmtId="4" fontId="54" fillId="0" borderId="27" xfId="51" applyNumberFormat="1" applyFont="1" applyBorder="1" applyAlignment="1">
      <alignment horizontal="right"/>
    </xf>
    <xf numFmtId="0" fontId="27" fillId="0" borderId="27" xfId="54" applyFont="1" applyBorder="1" applyAlignment="1">
      <alignment horizontal="left" vertical="center" wrapText="1"/>
    </xf>
    <xf numFmtId="4" fontId="54" fillId="0" borderId="27" xfId="51" applyNumberFormat="1" applyFont="1" applyBorder="1" applyAlignment="1">
      <alignment horizontal="right" vertical="center" wrapText="1"/>
    </xf>
    <xf numFmtId="0" fontId="27" fillId="0" borderId="27" xfId="54" applyFont="1" applyBorder="1" applyAlignment="1">
      <alignment vertical="center" wrapText="1"/>
    </xf>
    <xf numFmtId="0" fontId="27" fillId="0" borderId="29" xfId="51" applyFont="1" applyBorder="1" applyAlignment="1">
      <alignment horizontal="left" vertical="center" wrapText="1"/>
    </xf>
    <xf numFmtId="0" fontId="27" fillId="0" borderId="28" xfId="51" applyFont="1" applyBorder="1" applyAlignment="1">
      <alignment horizontal="left" vertical="center" wrapText="1"/>
    </xf>
    <xf numFmtId="4" fontId="27" fillId="33" borderId="27" xfId="54" applyNumberFormat="1" applyFont="1" applyFill="1" applyBorder="1" applyAlignment="1">
      <alignment horizontal="right" vertical="center" wrapText="1"/>
    </xf>
    <xf numFmtId="0" fontId="54" fillId="0" borderId="27" xfId="54" applyFont="1" applyBorder="1" applyAlignment="1">
      <alignment horizontal="left" vertical="center" wrapText="1"/>
    </xf>
    <xf numFmtId="0" fontId="27" fillId="31" borderId="27" xfId="54" applyFont="1" applyFill="1" applyBorder="1" applyAlignment="1">
      <alignment vertical="center" wrapText="1"/>
    </xf>
    <xf numFmtId="4" fontId="54" fillId="33" borderId="27" xfId="54" applyNumberFormat="1" applyFont="1" applyFill="1" applyBorder="1" applyAlignment="1">
      <alignment horizontal="right" vertical="center" wrapText="1"/>
    </xf>
    <xf numFmtId="4" fontId="27" fillId="33" borderId="27" xfId="0" applyNumberFormat="1" applyFont="1" applyFill="1" applyBorder="1" applyAlignment="1">
      <alignment horizontal="right" vertical="center" wrapText="1"/>
    </xf>
    <xf numFmtId="4" fontId="27" fillId="0" borderId="27" xfId="54" applyNumberFormat="1" applyFont="1" applyBorder="1" applyAlignment="1">
      <alignment horizontal="right" vertical="center" wrapText="1"/>
    </xf>
    <xf numFmtId="0" fontId="56" fillId="31" borderId="27" xfId="0" applyFont="1" applyFill="1" applyBorder="1" applyAlignment="1">
      <alignment horizontal="left" vertical="center" wrapText="1"/>
    </xf>
    <xf numFmtId="0" fontId="56" fillId="31" borderId="27" xfId="54" applyFont="1" applyFill="1" applyBorder="1" applyAlignment="1">
      <alignment vertical="center" wrapText="1"/>
    </xf>
    <xf numFmtId="4" fontId="56" fillId="33" borderId="27" xfId="0" applyNumberFormat="1" applyFont="1" applyFill="1" applyBorder="1" applyAlignment="1">
      <alignment horizontal="right" vertical="center" wrapText="1"/>
    </xf>
    <xf numFmtId="0" fontId="56" fillId="31" borderId="27" xfId="54" applyFont="1" applyFill="1" applyBorder="1" applyAlignment="1">
      <alignment horizontal="left" vertical="center" wrapText="1"/>
    </xf>
    <xf numFmtId="0" fontId="56" fillId="0" borderId="27" xfId="54" applyFont="1" applyBorder="1" applyAlignment="1">
      <alignment vertical="center" wrapText="1"/>
    </xf>
    <xf numFmtId="0" fontId="55" fillId="0" borderId="27" xfId="51" applyFont="1" applyBorder="1" applyAlignment="1">
      <alignment vertical="center" wrapText="1"/>
    </xf>
    <xf numFmtId="4" fontId="55" fillId="0" borderId="27" xfId="51" applyNumberFormat="1" applyFont="1" applyBorder="1" applyAlignment="1">
      <alignment horizontal="right" vertical="center" wrapText="1"/>
    </xf>
    <xf numFmtId="0" fontId="54" fillId="31" borderId="27" xfId="54" applyFont="1" applyFill="1" applyBorder="1" applyAlignment="1">
      <alignment horizontal="left" vertical="center" wrapText="1"/>
    </xf>
    <xf numFmtId="0" fontId="27" fillId="0" borderId="27" xfId="0" applyFont="1" applyBorder="1" applyAlignment="1">
      <alignment horizontal="left" vertical="top" wrapText="1"/>
    </xf>
    <xf numFmtId="4" fontId="52" fillId="0" borderId="27" xfId="0" applyNumberFormat="1" applyFont="1" applyBorder="1" applyAlignment="1">
      <alignment vertical="center" wrapText="1"/>
    </xf>
    <xf numFmtId="0" fontId="52" fillId="0" borderId="27" xfId="0" applyFont="1" applyBorder="1" applyAlignment="1">
      <alignment vertical="center"/>
    </xf>
    <xf numFmtId="0" fontId="47" fillId="0" borderId="42" xfId="51" applyFont="1" applyBorder="1" applyAlignment="1">
      <alignment horizontal="left" vertical="center" wrapText="1"/>
    </xf>
    <xf numFmtId="0" fontId="27" fillId="0" borderId="39" xfId="51" applyFont="1" applyBorder="1" applyAlignment="1">
      <alignment horizontal="center" vertical="center" wrapText="1"/>
    </xf>
    <xf numFmtId="0" fontId="44" fillId="0" borderId="39" xfId="51" applyFont="1" applyBorder="1" applyAlignment="1">
      <alignment horizontal="center" vertical="center" wrapText="1"/>
    </xf>
    <xf numFmtId="0" fontId="27" fillId="0" borderId="38" xfId="51" applyFont="1" applyBorder="1" applyAlignment="1">
      <alignment horizontal="center" vertical="center" wrapText="1"/>
    </xf>
    <xf numFmtId="0" fontId="44" fillId="0" borderId="38" xfId="51" applyFont="1" applyBorder="1" applyAlignment="1">
      <alignment vertical="center" wrapText="1"/>
    </xf>
    <xf numFmtId="0" fontId="47" fillId="0" borderId="43" xfId="51" applyFont="1" applyBorder="1" applyAlignment="1">
      <alignment horizontal="center" vertical="center" wrapText="1"/>
    </xf>
    <xf numFmtId="0" fontId="27" fillId="0" borderId="43" xfId="51" applyFont="1" applyBorder="1" applyAlignment="1">
      <alignment horizontal="center" vertical="center" wrapText="1"/>
    </xf>
    <xf numFmtId="0" fontId="47" fillId="0" borderId="27" xfId="51" applyFont="1" applyBorder="1" applyAlignment="1">
      <alignment horizontal="center" vertical="center" wrapText="1"/>
    </xf>
    <xf numFmtId="0" fontId="27" fillId="0" borderId="27" xfId="51" applyFont="1" applyBorder="1" applyAlignment="1">
      <alignment horizontal="center" vertical="center" wrapText="1"/>
    </xf>
    <xf numFmtId="0" fontId="47" fillId="0" borderId="51" xfId="52" applyFont="1" applyBorder="1" applyAlignment="1">
      <alignment horizontal="left" vertical="center" wrapText="1"/>
    </xf>
    <xf numFmtId="4" fontId="53" fillId="32" borderId="40" xfId="30" applyNumberFormat="1" applyFont="1" applyFill="1" applyBorder="1" applyAlignment="1">
      <alignment vertical="center" wrapText="1"/>
    </xf>
    <xf numFmtId="4" fontId="27" fillId="36" borderId="90" xfId="30" applyNumberFormat="1" applyFont="1" applyFill="1" applyBorder="1" applyAlignment="1">
      <alignment vertical="center" wrapText="1"/>
    </xf>
    <xf numFmtId="168" fontId="27" fillId="36" borderId="90" xfId="30" applyNumberFormat="1" applyFont="1" applyFill="1" applyBorder="1" applyAlignment="1">
      <alignment vertical="center" wrapText="1"/>
    </xf>
    <xf numFmtId="4" fontId="27" fillId="36" borderId="145" xfId="30" applyNumberFormat="1" applyFont="1" applyFill="1" applyBorder="1" applyAlignment="1">
      <alignment vertical="center" wrapText="1"/>
    </xf>
    <xf numFmtId="168" fontId="27" fillId="36" borderId="145" xfId="30" applyNumberFormat="1" applyFont="1" applyFill="1" applyBorder="1" applyAlignment="1">
      <alignment vertical="center" wrapText="1"/>
    </xf>
    <xf numFmtId="49" fontId="27" fillId="0" borderId="62" xfId="34" applyNumberFormat="1" applyFont="1" applyBorder="1" applyAlignment="1">
      <alignment horizontal="center" vertical="center" wrapText="1"/>
    </xf>
    <xf numFmtId="49" fontId="53" fillId="0" borderId="48" xfId="34" applyNumberFormat="1" applyFont="1" applyBorder="1" applyAlignment="1">
      <alignment horizontal="center" vertical="center" wrapText="1"/>
    </xf>
    <xf numFmtId="0" fontId="47" fillId="0" borderId="143" xfId="51" applyFont="1" applyBorder="1" applyAlignment="1">
      <alignment horizontal="center" vertical="center" wrapText="1"/>
    </xf>
    <xf numFmtId="0" fontId="27" fillId="0" borderId="143" xfId="51" applyFont="1" applyBorder="1" applyAlignment="1">
      <alignment horizontal="center" vertical="center" wrapText="1"/>
    </xf>
    <xf numFmtId="0" fontId="47" fillId="0" borderId="144" xfId="52" applyFont="1" applyBorder="1" applyAlignment="1">
      <alignment horizontal="left" vertical="center" wrapText="1"/>
    </xf>
    <xf numFmtId="0" fontId="44" fillId="0" borderId="46" xfId="34" applyFont="1" applyBorder="1" applyAlignment="1">
      <alignment horizontal="center" vertical="center" wrapText="1"/>
    </xf>
    <xf numFmtId="0" fontId="27" fillId="0" borderId="45" xfId="34" applyFont="1" applyBorder="1" applyAlignment="1">
      <alignment horizontal="center" vertical="center" wrapText="1"/>
    </xf>
    <xf numFmtId="0" fontId="44" fillId="0" borderId="45" xfId="34" applyFont="1" applyBorder="1" applyAlignment="1">
      <alignment vertical="center" wrapText="1"/>
    </xf>
    <xf numFmtId="4" fontId="44" fillId="33" borderId="85" xfId="30" applyNumberFormat="1" applyFont="1" applyFill="1" applyBorder="1" applyAlignment="1">
      <alignment vertical="center" wrapText="1"/>
    </xf>
    <xf numFmtId="4" fontId="44" fillId="36" borderId="85" xfId="30" applyNumberFormat="1" applyFont="1" applyFill="1" applyBorder="1" applyAlignment="1">
      <alignment vertical="center" wrapText="1"/>
    </xf>
    <xf numFmtId="168" fontId="44" fillId="36" borderId="85" xfId="30" applyNumberFormat="1" applyFont="1" applyFill="1" applyBorder="1" applyAlignment="1">
      <alignment vertical="center" wrapText="1"/>
    </xf>
    <xf numFmtId="49" fontId="44" fillId="0" borderId="53" xfId="34" applyNumberFormat="1" applyFont="1" applyBorder="1" applyAlignment="1">
      <alignment horizontal="center" vertical="center" wrapText="1"/>
    </xf>
    <xf numFmtId="49" fontId="27" fillId="0" borderId="143" xfId="51" applyNumberFormat="1" applyFont="1" applyBorder="1" applyAlignment="1">
      <alignment horizontal="center" vertical="center" wrapText="1"/>
    </xf>
    <xf numFmtId="4" fontId="27" fillId="32" borderId="52" xfId="30" applyNumberFormat="1" applyFont="1" applyFill="1" applyBorder="1"/>
    <xf numFmtId="4" fontId="53" fillId="33" borderId="40" xfId="30" applyNumberFormat="1" applyFont="1" applyFill="1" applyBorder="1" applyAlignment="1">
      <alignment vertical="center" wrapText="1"/>
    </xf>
    <xf numFmtId="4" fontId="26" fillId="33" borderId="52" xfId="30" applyNumberFormat="1" applyFont="1" applyFill="1" applyBorder="1" applyAlignment="1">
      <alignment vertical="center" wrapText="1"/>
    </xf>
    <xf numFmtId="4" fontId="26" fillId="33" borderId="142" xfId="30" applyNumberFormat="1" applyFont="1" applyFill="1" applyBorder="1" applyAlignment="1">
      <alignment vertical="center" wrapText="1"/>
    </xf>
    <xf numFmtId="49" fontId="47" fillId="0" borderId="146" xfId="34" applyNumberFormat="1" applyFont="1" applyBorder="1" applyAlignment="1">
      <alignment horizontal="center" vertical="center" wrapText="1"/>
    </xf>
    <xf numFmtId="49" fontId="27" fillId="0" borderId="43" xfId="51" applyNumberFormat="1" applyFont="1" applyBorder="1" applyAlignment="1">
      <alignment horizontal="center" vertical="center" wrapText="1"/>
    </xf>
    <xf numFmtId="4" fontId="27" fillId="32" borderId="37" xfId="30" applyNumberFormat="1" applyFont="1" applyFill="1" applyBorder="1"/>
    <xf numFmtId="4" fontId="26" fillId="33" borderId="37" xfId="30" applyNumberFormat="1" applyFont="1" applyFill="1" applyBorder="1" applyAlignment="1">
      <alignment vertical="center" wrapText="1"/>
    </xf>
    <xf numFmtId="4" fontId="27" fillId="36" borderId="102" xfId="30" applyNumberFormat="1" applyFont="1" applyFill="1" applyBorder="1" applyAlignment="1">
      <alignment vertical="center" wrapText="1"/>
    </xf>
    <xf numFmtId="168" fontId="27" fillId="36" borderId="102" xfId="30" applyNumberFormat="1" applyFont="1" applyFill="1" applyBorder="1" applyAlignment="1">
      <alignment vertical="center" wrapText="1"/>
    </xf>
    <xf numFmtId="4" fontId="27" fillId="32" borderId="142" xfId="30" applyNumberFormat="1" applyFont="1" applyFill="1" applyBorder="1"/>
    <xf numFmtId="4" fontId="54" fillId="32" borderId="27" xfId="54" applyNumberFormat="1" applyFont="1" applyFill="1" applyBorder="1" applyAlignment="1">
      <alignment horizontal="right" vertical="center" wrapText="1"/>
    </xf>
    <xf numFmtId="4" fontId="55" fillId="32" borderId="27" xfId="51" applyNumberFormat="1" applyFont="1" applyFill="1" applyBorder="1" applyAlignment="1">
      <alignment horizontal="right" vertical="center" wrapText="1"/>
    </xf>
    <xf numFmtId="4" fontId="27" fillId="0" borderId="27" xfId="33" applyNumberFormat="1" applyFont="1" applyBorder="1" applyAlignment="1">
      <alignment horizontal="right" vertical="center" wrapText="1"/>
    </xf>
    <xf numFmtId="4" fontId="54" fillId="0" borderId="27" xfId="33" applyNumberFormat="1" applyFont="1" applyBorder="1" applyAlignment="1">
      <alignment horizontal="right" vertical="center" wrapText="1"/>
    </xf>
    <xf numFmtId="4" fontId="52" fillId="0" borderId="27" xfId="33" applyNumberFormat="1" applyFont="1" applyBorder="1" applyAlignment="1">
      <alignment horizontal="right" vertical="center" wrapText="1"/>
    </xf>
    <xf numFmtId="4" fontId="27" fillId="0" borderId="16" xfId="0" applyNumberFormat="1" applyFont="1" applyBorder="1" applyAlignment="1">
      <alignment horizontal="right" vertical="center"/>
    </xf>
    <xf numFmtId="4" fontId="27" fillId="0" borderId="33" xfId="0" applyNumberFormat="1" applyFont="1" applyBorder="1" applyAlignment="1">
      <alignment horizontal="right" vertical="center"/>
    </xf>
    <xf numFmtId="0" fontId="49" fillId="0" borderId="0" xfId="34" applyFont="1" applyAlignment="1">
      <alignment horizontal="left" vertical="center" wrapText="1"/>
    </xf>
    <xf numFmtId="168" fontId="49" fillId="0" borderId="0" xfId="30" applyNumberFormat="1" applyFont="1" applyAlignment="1">
      <alignment horizontal="right" vertical="center" wrapText="1"/>
    </xf>
    <xf numFmtId="4" fontId="60" fillId="0" borderId="0" xfId="30" applyNumberFormat="1" applyFont="1" applyAlignment="1">
      <alignment horizontal="right" vertical="center" wrapText="1"/>
    </xf>
    <xf numFmtId="4" fontId="57" fillId="0" borderId="0" xfId="30" applyNumberFormat="1" applyFont="1"/>
    <xf numFmtId="4" fontId="53" fillId="32" borderId="47" xfId="30" applyNumberFormat="1" applyFont="1" applyFill="1" applyBorder="1" applyAlignment="1">
      <alignment vertical="center" wrapText="1"/>
    </xf>
    <xf numFmtId="4" fontId="52" fillId="0" borderId="0" xfId="0" applyNumberFormat="1" applyFont="1"/>
    <xf numFmtId="4" fontId="26" fillId="42" borderId="27" xfId="34" applyNumberFormat="1" applyFont="1" applyFill="1" applyBorder="1" applyAlignment="1">
      <alignment vertical="center" wrapText="1"/>
    </xf>
    <xf numFmtId="4" fontId="26" fillId="42" borderId="27" xfId="33" applyNumberFormat="1" applyFont="1" applyFill="1" applyBorder="1" applyAlignment="1">
      <alignment vertical="center" wrapText="1"/>
    </xf>
    <xf numFmtId="4" fontId="26" fillId="4" borderId="147" xfId="0" applyNumberFormat="1" applyFont="1" applyFill="1" applyBorder="1" applyAlignment="1">
      <alignment vertical="center"/>
    </xf>
    <xf numFmtId="4" fontId="26" fillId="15" borderId="148" xfId="0" applyNumberFormat="1" applyFont="1" applyFill="1" applyBorder="1" applyAlignment="1">
      <alignment vertical="center"/>
    </xf>
    <xf numFmtId="4" fontId="53" fillId="36" borderId="104" xfId="30" applyNumberFormat="1" applyFont="1" applyFill="1" applyBorder="1" applyAlignment="1">
      <alignment vertical="center" wrapText="1"/>
    </xf>
    <xf numFmtId="168" fontId="53" fillId="36" borderId="40" xfId="30" applyNumberFormat="1" applyFont="1" applyFill="1" applyBorder="1" applyAlignment="1">
      <alignment vertical="center" wrapText="1"/>
    </xf>
    <xf numFmtId="49" fontId="47" fillId="0" borderId="149" xfId="34" applyNumberFormat="1" applyFont="1" applyBorder="1" applyAlignment="1">
      <alignment horizontal="center" vertical="center" wrapText="1"/>
    </xf>
    <xf numFmtId="0" fontId="47" fillId="0" borderId="143" xfId="34" applyFont="1" applyBorder="1" applyAlignment="1">
      <alignment horizontal="center" vertical="center" wrapText="1"/>
    </xf>
    <xf numFmtId="0" fontId="27" fillId="0" borderId="143" xfId="34" applyFont="1" applyBorder="1" applyAlignment="1">
      <alignment horizontal="center" vertical="center" wrapText="1"/>
    </xf>
    <xf numFmtId="49" fontId="27" fillId="0" borderId="144" xfId="34" applyNumberFormat="1" applyFont="1" applyBorder="1" applyAlignment="1">
      <alignment horizontal="center" vertical="center" wrapText="1"/>
    </xf>
    <xf numFmtId="0" fontId="47" fillId="0" borderId="144" xfId="30" applyFont="1" applyBorder="1" applyAlignment="1">
      <alignment horizontal="left" vertical="center" wrapText="1"/>
    </xf>
    <xf numFmtId="4" fontId="27" fillId="32" borderId="142" xfId="30" applyNumberFormat="1" applyFont="1" applyFill="1" applyBorder="1" applyAlignment="1">
      <alignment vertical="center" wrapText="1"/>
    </xf>
    <xf numFmtId="4" fontId="26" fillId="33" borderId="145" xfId="30" applyNumberFormat="1" applyFont="1" applyFill="1" applyBorder="1" applyAlignment="1">
      <alignment vertical="center" wrapText="1"/>
    </xf>
    <xf numFmtId="4" fontId="27" fillId="32" borderId="27" xfId="60" applyNumberFormat="1" applyFont="1" applyFill="1" applyBorder="1" applyAlignment="1">
      <alignment vertical="center" wrapText="1"/>
    </xf>
    <xf numFmtId="4" fontId="27" fillId="32" borderId="27" xfId="51" applyNumberFormat="1" applyFont="1" applyFill="1" applyBorder="1" applyAlignment="1">
      <alignment horizontal="right" vertical="center" wrapText="1"/>
    </xf>
    <xf numFmtId="4" fontId="56" fillId="0" borderId="27" xfId="0" applyNumberFormat="1" applyFont="1" applyBorder="1" applyAlignment="1">
      <alignment horizontal="right" vertical="center" wrapText="1"/>
    </xf>
    <xf numFmtId="4" fontId="56" fillId="32" borderId="27" xfId="54" applyNumberFormat="1" applyFont="1" applyFill="1" applyBorder="1" applyAlignment="1">
      <alignment horizontal="right" vertical="center"/>
    </xf>
    <xf numFmtId="0" fontId="27" fillId="39" borderId="27" xfId="34" applyFont="1" applyFill="1" applyBorder="1" applyAlignment="1">
      <alignment horizontal="center" vertical="center" wrapText="1"/>
    </xf>
    <xf numFmtId="0" fontId="27" fillId="39" borderId="27" xfId="33" applyFont="1" applyFill="1" applyBorder="1" applyAlignment="1">
      <alignment horizontal="center" vertical="center" wrapText="1"/>
    </xf>
    <xf numFmtId="4" fontId="27" fillId="32" borderId="27" xfId="0" applyNumberFormat="1" applyFont="1" applyFill="1" applyBorder="1" applyAlignment="1">
      <alignment horizontal="right" vertical="center" wrapText="1"/>
    </xf>
    <xf numFmtId="4" fontId="27" fillId="32" borderId="27" xfId="54" applyNumberFormat="1" applyFont="1" applyFill="1" applyBorder="1" applyAlignment="1">
      <alignment horizontal="right" vertical="center" wrapText="1"/>
    </xf>
    <xf numFmtId="4" fontId="27" fillId="32" borderId="27" xfId="51" applyNumberFormat="1" applyFont="1" applyFill="1" applyBorder="1" applyAlignment="1">
      <alignment horizontal="right" vertical="center"/>
    </xf>
    <xf numFmtId="4" fontId="26" fillId="0" borderId="27" xfId="34" applyNumberFormat="1" applyFont="1" applyBorder="1" applyAlignment="1">
      <alignment vertical="top" wrapText="1"/>
    </xf>
    <xf numFmtId="4" fontId="27" fillId="0" borderId="0" xfId="0" applyNumberFormat="1" applyFont="1" applyAlignment="1">
      <alignment vertical="center"/>
    </xf>
    <xf numFmtId="4" fontId="27" fillId="0" borderId="0" xfId="0" applyNumberFormat="1" applyFont="1" applyAlignment="1">
      <alignment horizontal="center" vertical="center"/>
    </xf>
    <xf numFmtId="4" fontId="27" fillId="0" borderId="0" xfId="0" applyNumberFormat="1" applyFont="1" applyAlignment="1">
      <alignment horizontal="right" vertical="center"/>
    </xf>
    <xf numFmtId="0" fontId="26" fillId="0" borderId="27" xfId="31" applyFont="1" applyBorder="1" applyAlignment="1">
      <alignment horizontal="center" vertical="center"/>
    </xf>
    <xf numFmtId="49" fontId="26" fillId="39" borderId="27" xfId="31" applyNumberFormat="1" applyFont="1" applyFill="1" applyBorder="1" applyAlignment="1">
      <alignment horizontal="center" vertical="center"/>
    </xf>
    <xf numFmtId="4" fontId="62" fillId="0" borderId="0" xfId="33" applyNumberFormat="1" applyFont="1" applyAlignment="1">
      <alignment vertical="center" wrapText="1"/>
    </xf>
    <xf numFmtId="0" fontId="63" fillId="0" borderId="0" xfId="0" applyFont="1"/>
    <xf numFmtId="0" fontId="62" fillId="0" borderId="0" xfId="0" applyFont="1"/>
    <xf numFmtId="4" fontId="26" fillId="0" borderId="0" xfId="0" applyNumberFormat="1" applyFont="1" applyAlignment="1">
      <alignment vertical="center"/>
    </xf>
    <xf numFmtId="4" fontId="26" fillId="4" borderId="27" xfId="34" applyNumberFormat="1" applyFont="1" applyFill="1" applyBorder="1" applyAlignment="1">
      <alignment horizontal="center" vertical="center" wrapText="1"/>
    </xf>
    <xf numFmtId="4" fontId="62" fillId="0" borderId="0" xfId="0" applyNumberFormat="1" applyFont="1"/>
    <xf numFmtId="4" fontId="63" fillId="0" borderId="0" xfId="0" applyNumberFormat="1" applyFont="1"/>
    <xf numFmtId="0" fontId="57" fillId="0" borderId="0" xfId="0" applyFont="1"/>
    <xf numFmtId="4" fontId="26" fillId="17" borderId="111" xfId="0" applyNumberFormat="1" applyFont="1" applyFill="1" applyBorder="1" applyAlignment="1">
      <alignment horizontal="right" vertical="center" wrapText="1"/>
    </xf>
    <xf numFmtId="4" fontId="26" fillId="33" borderId="112" xfId="0" applyNumberFormat="1" applyFont="1" applyFill="1" applyBorder="1" applyAlignment="1">
      <alignment horizontal="right" vertical="center" wrapText="1"/>
    </xf>
    <xf numFmtId="4" fontId="26" fillId="0" borderId="112" xfId="0" applyNumberFormat="1" applyFont="1" applyBorder="1" applyAlignment="1">
      <alignment horizontal="right" vertical="center" wrapText="1"/>
    </xf>
    <xf numFmtId="4" fontId="26" fillId="0" borderId="113" xfId="0" applyNumberFormat="1" applyFont="1" applyBorder="1" applyAlignment="1">
      <alignment horizontal="right" vertical="center" wrapText="1"/>
    </xf>
    <xf numFmtId="0" fontId="26" fillId="40" borderId="97" xfId="0" applyFont="1" applyFill="1" applyBorder="1" applyAlignment="1">
      <alignment horizontal="justify" vertical="center" wrapText="1"/>
    </xf>
    <xf numFmtId="4" fontId="26" fillId="17" borderId="77" xfId="0" applyNumberFormat="1" applyFont="1" applyFill="1" applyBorder="1" applyAlignment="1">
      <alignment horizontal="right" vertical="center" wrapText="1"/>
    </xf>
    <xf numFmtId="4" fontId="26" fillId="33" borderId="23" xfId="0" applyNumberFormat="1" applyFont="1" applyFill="1" applyBorder="1" applyAlignment="1">
      <alignment horizontal="right" vertical="center" wrapText="1"/>
    </xf>
    <xf numFmtId="4" fontId="26" fillId="0" borderId="23" xfId="0" applyNumberFormat="1" applyFont="1" applyBorder="1" applyAlignment="1">
      <alignment horizontal="right" vertical="center" wrapText="1"/>
    </xf>
    <xf numFmtId="4" fontId="26" fillId="0" borderId="73" xfId="0" applyNumberFormat="1" applyFont="1" applyBorder="1" applyAlignment="1">
      <alignment horizontal="right" vertical="center" wrapText="1"/>
    </xf>
    <xf numFmtId="4" fontId="26" fillId="24" borderId="48" xfId="0" applyNumberFormat="1" applyFont="1" applyFill="1" applyBorder="1" applyAlignment="1">
      <alignment vertical="center"/>
    </xf>
    <xf numFmtId="4" fontId="26" fillId="24" borderId="39" xfId="0" applyNumberFormat="1" applyFont="1" applyFill="1" applyBorder="1" applyAlignment="1">
      <alignment vertical="center"/>
    </xf>
    <xf numFmtId="0" fontId="26" fillId="0" borderId="51" xfId="33" applyFont="1" applyBorder="1" applyAlignment="1">
      <alignment horizontal="center" vertical="center" wrapText="1"/>
    </xf>
    <xf numFmtId="4" fontId="26" fillId="0" borderId="71" xfId="33" applyNumberFormat="1" applyFont="1" applyBorder="1" applyAlignment="1">
      <alignment horizontal="center" vertical="center" wrapText="1"/>
    </xf>
    <xf numFmtId="4" fontId="26" fillId="24" borderId="28" xfId="33" applyNumberFormat="1" applyFont="1" applyFill="1" applyBorder="1" applyAlignment="1">
      <alignment vertical="center" wrapText="1"/>
    </xf>
    <xf numFmtId="4" fontId="26" fillId="0" borderId="115" xfId="0" applyNumberFormat="1" applyFont="1" applyBorder="1" applyAlignment="1">
      <alignment vertical="center"/>
    </xf>
    <xf numFmtId="0" fontId="27" fillId="0" borderId="29" xfId="34" applyFont="1" applyBorder="1" applyAlignment="1">
      <alignment horizontal="left" vertical="center" wrapText="1"/>
    </xf>
    <xf numFmtId="0" fontId="27" fillId="0" borderId="29" xfId="51" applyFont="1" applyBorder="1" applyAlignment="1">
      <alignment vertical="center" wrapText="1"/>
    </xf>
    <xf numFmtId="4" fontId="26" fillId="19" borderId="150" xfId="0" applyNumberFormat="1" applyFont="1" applyFill="1" applyBorder="1" applyAlignment="1">
      <alignment horizontal="right" vertical="center" wrapText="1"/>
    </xf>
    <xf numFmtId="4" fontId="26" fillId="19" borderId="151" xfId="0" applyNumberFormat="1" applyFont="1" applyFill="1" applyBorder="1" applyAlignment="1">
      <alignment horizontal="right" vertical="center" wrapText="1"/>
    </xf>
    <xf numFmtId="4" fontId="26" fillId="17" borderId="152" xfId="0" applyNumberFormat="1" applyFont="1" applyFill="1" applyBorder="1" applyAlignment="1">
      <alignment horizontal="right" vertical="center" wrapText="1"/>
    </xf>
    <xf numFmtId="4" fontId="26" fillId="33" borderId="153" xfId="0" applyNumberFormat="1" applyFont="1" applyFill="1" applyBorder="1" applyAlignment="1">
      <alignment horizontal="right" vertical="center" wrapText="1"/>
    </xf>
    <xf numFmtId="4" fontId="26" fillId="0" borderId="153" xfId="0" applyNumberFormat="1" applyFont="1" applyBorder="1" applyAlignment="1">
      <alignment horizontal="right" vertical="center" wrapText="1"/>
    </xf>
    <xf numFmtId="4" fontId="26" fillId="0" borderId="154" xfId="0" applyNumberFormat="1" applyFont="1" applyBorder="1" applyAlignment="1">
      <alignment horizontal="right" vertical="center" wrapText="1"/>
    </xf>
    <xf numFmtId="4" fontId="26" fillId="17" borderId="155" xfId="0" applyNumberFormat="1" applyFont="1" applyFill="1" applyBorder="1" applyAlignment="1">
      <alignment horizontal="right" vertical="center" wrapText="1"/>
    </xf>
    <xf numFmtId="4" fontId="26" fillId="33" borderId="156" xfId="0" applyNumberFormat="1" applyFont="1" applyFill="1" applyBorder="1" applyAlignment="1">
      <alignment horizontal="right" vertical="center" wrapText="1"/>
    </xf>
    <xf numFmtId="4" fontId="26" fillId="0" borderId="156" xfId="0" applyNumberFormat="1" applyFont="1" applyBorder="1" applyAlignment="1">
      <alignment horizontal="right" vertical="center" wrapText="1"/>
    </xf>
    <xf numFmtId="4" fontId="26" fillId="0" borderId="157" xfId="0" applyNumberFormat="1" applyFont="1" applyBorder="1" applyAlignment="1">
      <alignment horizontal="right" vertical="center" wrapText="1"/>
    </xf>
    <xf numFmtId="4" fontId="26" fillId="19" borderId="158" xfId="0" applyNumberFormat="1" applyFont="1" applyFill="1" applyBorder="1" applyAlignment="1">
      <alignment horizontal="right" vertical="center" wrapText="1"/>
    </xf>
    <xf numFmtId="4" fontId="26" fillId="24" borderId="108" xfId="0" applyNumberFormat="1" applyFont="1" applyFill="1" applyBorder="1" applyAlignment="1">
      <alignment vertical="center"/>
    </xf>
    <xf numFmtId="0" fontId="26" fillId="40" borderId="109" xfId="0" applyFont="1" applyFill="1" applyBorder="1" applyAlignment="1">
      <alignment horizontal="justify" vertical="center" wrapText="1"/>
    </xf>
    <xf numFmtId="4" fontId="26" fillId="17" borderId="110" xfId="0" applyNumberFormat="1" applyFont="1" applyFill="1" applyBorder="1" applyAlignment="1">
      <alignment horizontal="right" vertical="center" wrapText="1"/>
    </xf>
    <xf numFmtId="4" fontId="26" fillId="33" borderId="63" xfId="0" applyNumberFormat="1" applyFont="1" applyFill="1" applyBorder="1" applyAlignment="1">
      <alignment horizontal="right" vertical="center" wrapText="1"/>
    </xf>
    <xf numFmtId="4" fontId="26" fillId="0" borderId="63" xfId="0" applyNumberFormat="1" applyFont="1" applyBorder="1" applyAlignment="1">
      <alignment horizontal="right" vertical="center" wrapText="1"/>
    </xf>
    <xf numFmtId="4" fontId="26" fillId="0" borderId="64" xfId="0" applyNumberFormat="1" applyFont="1" applyBorder="1" applyAlignment="1">
      <alignment horizontal="right" vertical="center" wrapText="1"/>
    </xf>
    <xf numFmtId="0" fontId="26" fillId="40" borderId="159" xfId="0" applyFont="1" applyFill="1" applyBorder="1" applyAlignment="1">
      <alignment horizontal="justify" vertical="center" wrapText="1"/>
    </xf>
    <xf numFmtId="0" fontId="53" fillId="0" borderId="27" xfId="34" applyFont="1" applyBorder="1" applyAlignment="1">
      <alignment horizontal="left" vertical="center" wrapText="1"/>
    </xf>
    <xf numFmtId="4" fontId="31" fillId="37" borderId="27" xfId="33" applyNumberFormat="1" applyFont="1" applyFill="1" applyBorder="1" applyAlignment="1">
      <alignment horizontal="right" vertical="center" wrapText="1"/>
    </xf>
    <xf numFmtId="4" fontId="52" fillId="32" borderId="27" xfId="33" applyNumberFormat="1" applyFont="1" applyFill="1" applyBorder="1" applyAlignment="1">
      <alignment vertical="center" wrapText="1"/>
    </xf>
    <xf numFmtId="4" fontId="52" fillId="33" borderId="27" xfId="33" applyNumberFormat="1" applyFont="1" applyFill="1" applyBorder="1" applyAlignment="1">
      <alignment vertical="center" wrapText="1"/>
    </xf>
    <xf numFmtId="0" fontId="54" fillId="0" borderId="27" xfId="0" applyFont="1" applyBorder="1" applyAlignment="1">
      <alignment horizontal="left" vertical="center" wrapText="1"/>
    </xf>
    <xf numFmtId="0" fontId="54" fillId="31" borderId="27" xfId="0" applyFont="1" applyFill="1" applyBorder="1" applyAlignment="1">
      <alignment horizontal="left" vertical="center" wrapText="1"/>
    </xf>
    <xf numFmtId="4" fontId="54" fillId="17" borderId="27" xfId="33" applyNumberFormat="1" applyFont="1" applyFill="1" applyBorder="1" applyAlignment="1">
      <alignment vertical="center" wrapText="1"/>
    </xf>
    <xf numFmtId="4" fontId="27" fillId="33" borderId="132" xfId="0" applyNumberFormat="1" applyFont="1" applyFill="1" applyBorder="1" applyAlignment="1">
      <alignment horizontal="center" vertical="center"/>
    </xf>
    <xf numFmtId="49" fontId="26" fillId="39" borderId="27" xfId="33" applyNumberFormat="1" applyFont="1" applyFill="1" applyBorder="1" applyAlignment="1">
      <alignment horizontal="center" vertical="center" wrapText="1"/>
    </xf>
    <xf numFmtId="168" fontId="53" fillId="36" borderId="86" xfId="30" applyNumberFormat="1" applyFont="1" applyFill="1" applyBorder="1" applyAlignment="1">
      <alignment horizontal="right" vertical="center" wrapText="1"/>
    </xf>
    <xf numFmtId="4" fontId="26" fillId="36" borderId="90" xfId="30" applyNumberFormat="1" applyFont="1" applyFill="1" applyBorder="1" applyAlignment="1">
      <alignment vertical="center" wrapText="1"/>
    </xf>
    <xf numFmtId="4" fontId="27" fillId="33" borderId="161" xfId="0" applyNumberFormat="1" applyFont="1" applyFill="1" applyBorder="1" applyAlignment="1">
      <alignment vertical="center"/>
    </xf>
    <xf numFmtId="4" fontId="27" fillId="0" borderId="23" xfId="0" applyNumberFormat="1" applyFont="1" applyBorder="1" applyAlignment="1">
      <alignment vertical="center"/>
    </xf>
    <xf numFmtId="4" fontId="27" fillId="0" borderId="73" xfId="0" applyNumberFormat="1" applyFont="1" applyBorder="1" applyAlignment="1">
      <alignment vertical="center"/>
    </xf>
    <xf numFmtId="0" fontId="27" fillId="0" borderId="95" xfId="0" applyFont="1" applyBorder="1" applyAlignment="1">
      <alignment vertical="center"/>
    </xf>
    <xf numFmtId="0" fontId="27" fillId="0" borderId="59" xfId="0" applyFont="1" applyBorder="1" applyAlignment="1">
      <alignment vertical="center"/>
    </xf>
    <xf numFmtId="0" fontId="27" fillId="0" borderId="96" xfId="0" applyFont="1" applyBorder="1" applyAlignment="1">
      <alignment vertical="center"/>
    </xf>
    <xf numFmtId="0" fontId="27" fillId="40" borderId="59" xfId="0" applyFont="1" applyFill="1" applyBorder="1" applyAlignment="1">
      <alignment vertical="center"/>
    </xf>
    <xf numFmtId="4" fontId="26" fillId="0" borderId="160" xfId="0" applyNumberFormat="1" applyFont="1" applyBorder="1" applyAlignment="1">
      <alignment vertical="center"/>
    </xf>
    <xf numFmtId="0" fontId="26" fillId="24" borderId="69" xfId="0" applyFont="1" applyFill="1" applyBorder="1" applyAlignment="1">
      <alignment vertical="center"/>
    </xf>
    <xf numFmtId="0" fontId="23" fillId="24" borderId="70" xfId="0" applyFont="1" applyFill="1" applyBorder="1" applyAlignment="1">
      <alignment horizontal="center" vertical="center"/>
    </xf>
    <xf numFmtId="0" fontId="23" fillId="24" borderId="70" xfId="0" applyFont="1" applyFill="1" applyBorder="1" applyAlignment="1">
      <alignment vertical="center"/>
    </xf>
    <xf numFmtId="0" fontId="27" fillId="0" borderId="94" xfId="0" applyFont="1" applyBorder="1" applyAlignment="1">
      <alignment horizontal="justify" vertical="center" wrapText="1"/>
    </xf>
    <xf numFmtId="4" fontId="27" fillId="0" borderId="162" xfId="0" applyNumberFormat="1" applyFont="1" applyBorder="1" applyAlignment="1">
      <alignment horizontal="right" vertical="center" wrapText="1"/>
    </xf>
    <xf numFmtId="4" fontId="27" fillId="0" borderId="163" xfId="0" applyNumberFormat="1" applyFont="1" applyBorder="1" applyAlignment="1">
      <alignment horizontal="right" vertical="center" wrapText="1"/>
    </xf>
    <xf numFmtId="4" fontId="52" fillId="0" borderId="0" xfId="33" applyNumberFormat="1" applyFont="1" applyAlignment="1">
      <alignment vertical="center" wrapText="1"/>
    </xf>
    <xf numFmtId="0" fontId="54" fillId="0" borderId="27" xfId="34" quotePrefix="1" applyFont="1" applyBorder="1" applyAlignment="1">
      <alignment vertical="center" wrapText="1"/>
    </xf>
    <xf numFmtId="0" fontId="52" fillId="0" borderId="27" xfId="34" quotePrefix="1" applyFont="1" applyBorder="1" applyAlignment="1">
      <alignment vertical="center" wrapText="1"/>
    </xf>
    <xf numFmtId="4" fontId="27" fillId="33" borderId="27" xfId="0" applyNumberFormat="1" applyFont="1" applyFill="1" applyBorder="1" applyAlignment="1">
      <alignment vertical="center" wrapText="1"/>
    </xf>
    <xf numFmtId="4" fontId="52" fillId="32" borderId="27" xfId="51" applyNumberFormat="1" applyFont="1" applyFill="1" applyBorder="1" applyAlignment="1">
      <alignment horizontal="right" vertical="center" wrapText="1"/>
    </xf>
    <xf numFmtId="4" fontId="56" fillId="33" borderId="27" xfId="33" applyNumberFormat="1" applyFont="1" applyFill="1" applyBorder="1" applyAlignment="1">
      <alignment vertical="center" wrapText="1"/>
    </xf>
    <xf numFmtId="4" fontId="52" fillId="32" borderId="27" xfId="51" applyNumberFormat="1" applyFont="1" applyFill="1" applyBorder="1" applyAlignment="1">
      <alignment vertical="center" wrapText="1"/>
    </xf>
    <xf numFmtId="4" fontId="27" fillId="32" borderId="27" xfId="51" applyNumberFormat="1" applyFont="1" applyFill="1" applyBorder="1" applyAlignment="1">
      <alignment vertical="center" wrapText="1"/>
    </xf>
    <xf numFmtId="0" fontId="26" fillId="24" borderId="27" xfId="33" applyFont="1" applyFill="1" applyBorder="1" applyAlignment="1">
      <alignment vertical="center" wrapText="1"/>
    </xf>
    <xf numFmtId="4" fontId="56" fillId="0" borderId="27" xfId="33" applyNumberFormat="1" applyFont="1" applyBorder="1" applyAlignment="1">
      <alignment vertical="center" wrapText="1"/>
    </xf>
    <xf numFmtId="4" fontId="27" fillId="41" borderId="27" xfId="33" applyNumberFormat="1" applyFont="1" applyFill="1" applyBorder="1" applyAlignment="1">
      <alignment vertical="center" wrapText="1"/>
    </xf>
    <xf numFmtId="0" fontId="0" fillId="0" borderId="0" xfId="30" applyFont="1" applyAlignment="1">
      <alignment vertical="center"/>
    </xf>
    <xf numFmtId="0" fontId="57" fillId="0" borderId="0" xfId="30" applyFont="1"/>
    <xf numFmtId="4" fontId="67" fillId="0" borderId="0" xfId="30" applyNumberFormat="1" applyFont="1" applyAlignment="1">
      <alignment horizontal="center"/>
    </xf>
    <xf numFmtId="0" fontId="67" fillId="0" borderId="0" xfId="30" applyFont="1" applyAlignment="1">
      <alignment horizontal="center"/>
    </xf>
    <xf numFmtId="0" fontId="23" fillId="0" borderId="0" xfId="30" applyFont="1"/>
    <xf numFmtId="3" fontId="23" fillId="0" borderId="0" xfId="30" applyNumberFormat="1" applyFont="1"/>
    <xf numFmtId="4" fontId="68" fillId="0" borderId="0" xfId="0" applyNumberFormat="1" applyFont="1"/>
    <xf numFmtId="4" fontId="69" fillId="0" borderId="0" xfId="30" applyNumberFormat="1" applyFont="1"/>
    <xf numFmtId="4" fontId="27" fillId="0" borderId="0" xfId="30" applyNumberFormat="1" applyFont="1"/>
    <xf numFmtId="0" fontId="27" fillId="0" borderId="0" xfId="30" applyFont="1"/>
    <xf numFmtId="4" fontId="26" fillId="0" borderId="0" xfId="30" applyNumberFormat="1" applyFont="1"/>
    <xf numFmtId="3" fontId="57" fillId="0" borderId="0" xfId="30" applyNumberFormat="1" applyFont="1"/>
    <xf numFmtId="4" fontId="50" fillId="0" borderId="0" xfId="30" applyNumberFormat="1" applyFont="1"/>
    <xf numFmtId="0" fontId="23" fillId="0" borderId="0" xfId="30" applyFont="1" applyAlignment="1">
      <alignment horizontal="right" vertical="center"/>
    </xf>
    <xf numFmtId="168" fontId="27" fillId="36" borderId="84" xfId="30" applyNumberFormat="1" applyFont="1" applyFill="1" applyBorder="1" applyAlignment="1">
      <alignment horizontal="center" vertical="center" wrapText="1"/>
    </xf>
    <xf numFmtId="168" fontId="27" fillId="36" borderId="86" xfId="30" applyNumberFormat="1" applyFont="1" applyFill="1" applyBorder="1" applyAlignment="1">
      <alignment horizontal="center" vertical="center" wrapText="1"/>
    </xf>
    <xf numFmtId="168" fontId="27" fillId="36" borderId="87" xfId="30" applyNumberFormat="1" applyFont="1" applyFill="1" applyBorder="1" applyAlignment="1">
      <alignment horizontal="center" vertical="center" wrapText="1"/>
    </xf>
    <xf numFmtId="4" fontId="70" fillId="33" borderId="27" xfId="51" applyNumberFormat="1" applyFont="1" applyFill="1" applyBorder="1" applyAlignment="1">
      <alignment horizontal="right" vertical="center" wrapText="1"/>
    </xf>
    <xf numFmtId="4" fontId="26" fillId="33" borderId="27" xfId="51" applyNumberFormat="1" applyFont="1" applyFill="1" applyBorder="1" applyAlignment="1">
      <alignment horizontal="right" vertical="center" wrapText="1"/>
    </xf>
    <xf numFmtId="0" fontId="54" fillId="0" borderId="28" xfId="51" applyFont="1" applyBorder="1" applyAlignment="1">
      <alignment horizontal="left" vertical="center" wrapText="1"/>
    </xf>
    <xf numFmtId="4" fontId="27" fillId="0" borderId="0" xfId="30" applyNumberFormat="1" applyFont="1" applyAlignment="1">
      <alignment horizontal="right" vertical="center" wrapText="1"/>
    </xf>
    <xf numFmtId="4" fontId="27" fillId="17" borderId="27" xfId="0" applyNumberFormat="1" applyFont="1" applyFill="1" applyBorder="1" applyAlignment="1">
      <alignment vertical="center" wrapText="1"/>
    </xf>
    <xf numFmtId="4" fontId="52" fillId="0" borderId="0" xfId="31" applyNumberFormat="1" applyFont="1" applyAlignment="1">
      <alignment horizontal="right" vertical="center"/>
    </xf>
    <xf numFmtId="4" fontId="52" fillId="0" borderId="0" xfId="31" applyNumberFormat="1" applyFont="1" applyAlignment="1">
      <alignment vertical="center"/>
    </xf>
    <xf numFmtId="3" fontId="23" fillId="8" borderId="39" xfId="0" applyNumberFormat="1" applyFont="1" applyFill="1" applyBorder="1" applyAlignment="1">
      <alignment vertical="center"/>
    </xf>
    <xf numFmtId="0" fontId="56" fillId="0" borderId="27" xfId="33" applyFont="1" applyBorder="1" applyAlignment="1">
      <alignment horizontal="center" vertical="center" wrapText="1"/>
    </xf>
    <xf numFmtId="49" fontId="61" fillId="39" borderId="27" xfId="34" applyNumberFormat="1" applyFont="1" applyFill="1" applyBorder="1" applyAlignment="1">
      <alignment horizontal="center" vertical="center" wrapText="1"/>
    </xf>
    <xf numFmtId="4" fontId="61" fillId="0" borderId="27" xfId="51" applyNumberFormat="1" applyFont="1" applyBorder="1" applyAlignment="1">
      <alignment horizontal="right" vertical="center" wrapText="1"/>
    </xf>
    <xf numFmtId="0" fontId="56" fillId="0" borderId="0" xfId="33" applyFont="1"/>
    <xf numFmtId="4" fontId="52" fillId="0" borderId="27" xfId="34" applyNumberFormat="1" applyFont="1" applyBorder="1" applyAlignment="1">
      <alignment vertical="center" wrapText="1"/>
    </xf>
    <xf numFmtId="0" fontId="25" fillId="0" borderId="0" xfId="0" applyFont="1" applyAlignment="1">
      <alignment horizontal="center"/>
    </xf>
    <xf numFmtId="0" fontId="23" fillId="24" borderId="24" xfId="0" applyFont="1" applyFill="1" applyBorder="1" applyAlignment="1">
      <alignment vertical="center"/>
    </xf>
    <xf numFmtId="4" fontId="55" fillId="0" borderId="0" xfId="0" applyNumberFormat="1" applyFont="1" applyAlignment="1">
      <alignment vertical="center"/>
    </xf>
    <xf numFmtId="0" fontId="71" fillId="43" borderId="24" xfId="0" applyFont="1" applyFill="1" applyBorder="1" applyAlignment="1">
      <alignment vertical="center"/>
    </xf>
    <xf numFmtId="0" fontId="72" fillId="0" borderId="0" xfId="0" applyFont="1" applyAlignment="1">
      <alignment vertical="center" wrapText="1"/>
    </xf>
    <xf numFmtId="0" fontId="72" fillId="0" borderId="0" xfId="0" applyFont="1" applyAlignment="1">
      <alignment vertical="center"/>
    </xf>
    <xf numFmtId="0" fontId="53" fillId="0" borderId="57" xfId="0" applyFont="1" applyBorder="1" applyAlignment="1">
      <alignment horizontal="justify" vertical="center" wrapText="1"/>
    </xf>
    <xf numFmtId="0" fontId="71" fillId="0" borderId="0" xfId="0" applyFont="1" applyAlignment="1">
      <alignment vertical="center"/>
    </xf>
    <xf numFmtId="0" fontId="53" fillId="0" borderId="52" xfId="51" applyFont="1" applyBorder="1" applyAlignment="1">
      <alignment vertical="center" wrapText="1"/>
    </xf>
    <xf numFmtId="4" fontId="73" fillId="43" borderId="48" xfId="0" applyNumberFormat="1" applyFont="1" applyFill="1" applyBorder="1" applyAlignment="1">
      <alignment vertical="center"/>
    </xf>
    <xf numFmtId="4" fontId="73" fillId="43" borderId="40" xfId="0" applyNumberFormat="1" applyFont="1" applyFill="1" applyBorder="1" applyAlignment="1">
      <alignment vertical="center"/>
    </xf>
    <xf numFmtId="49" fontId="53" fillId="0" borderId="14" xfId="0" applyNumberFormat="1" applyFont="1" applyBorder="1" applyAlignment="1">
      <alignment vertical="center"/>
    </xf>
    <xf numFmtId="0" fontId="52" fillId="0" borderId="59" xfId="0" applyFont="1" applyBorder="1" applyAlignment="1">
      <alignment vertical="center"/>
    </xf>
    <xf numFmtId="0" fontId="58" fillId="0" borderId="15" xfId="0" applyFont="1" applyBorder="1" applyAlignment="1">
      <alignment horizontal="center" vertical="center"/>
    </xf>
    <xf numFmtId="4" fontId="53" fillId="25" borderId="95" xfId="0" applyNumberFormat="1" applyFont="1" applyFill="1" applyBorder="1" applyAlignment="1">
      <alignment vertical="center"/>
    </xf>
    <xf numFmtId="4" fontId="53" fillId="33" borderId="115" xfId="0" applyNumberFormat="1" applyFont="1" applyFill="1" applyBorder="1" applyAlignment="1">
      <alignment vertical="center"/>
    </xf>
    <xf numFmtId="4" fontId="53" fillId="0" borderId="19" xfId="0" applyNumberFormat="1" applyFont="1" applyBorder="1" applyAlignment="1">
      <alignment vertical="center"/>
    </xf>
    <xf numFmtId="4" fontId="53" fillId="0" borderId="32" xfId="0" applyNumberFormat="1" applyFont="1" applyBorder="1" applyAlignment="1">
      <alignment vertical="center"/>
    </xf>
    <xf numFmtId="0" fontId="26" fillId="0" borderId="27" xfId="51" applyFont="1" applyBorder="1" applyAlignment="1">
      <alignment vertical="center" wrapText="1"/>
    </xf>
    <xf numFmtId="0" fontId="52" fillId="0" borderId="27" xfId="51" applyFont="1" applyBorder="1" applyAlignment="1">
      <alignment horizontal="left" vertical="center" wrapText="1"/>
    </xf>
    <xf numFmtId="0" fontId="54" fillId="0" borderId="27" xfId="0" applyFont="1" applyBorder="1" applyAlignment="1">
      <alignment vertical="center" wrapText="1"/>
    </xf>
    <xf numFmtId="4" fontId="0" fillId="0" borderId="0" xfId="33" applyNumberFormat="1" applyFont="1" applyAlignment="1">
      <alignment vertical="center" wrapText="1"/>
    </xf>
    <xf numFmtId="4" fontId="34" fillId="0" borderId="0" xfId="33" applyNumberFormat="1" applyFont="1" applyAlignment="1">
      <alignment vertical="center" wrapText="1"/>
    </xf>
    <xf numFmtId="4" fontId="32" fillId="0" borderId="0" xfId="33" applyNumberFormat="1" applyFont="1" applyAlignment="1">
      <alignment vertical="center" wrapText="1"/>
    </xf>
    <xf numFmtId="4" fontId="41" fillId="0" borderId="0" xfId="33" applyNumberFormat="1" applyAlignment="1">
      <alignment vertical="center" wrapText="1"/>
    </xf>
    <xf numFmtId="4" fontId="27" fillId="4" borderId="27" xfId="34" applyNumberFormat="1" applyFont="1" applyFill="1" applyBorder="1" applyAlignment="1">
      <alignment vertical="center" wrapText="1"/>
    </xf>
    <xf numFmtId="0" fontId="27" fillId="4" borderId="27" xfId="33" applyFont="1" applyFill="1" applyBorder="1" applyAlignment="1">
      <alignment vertical="center" wrapText="1"/>
    </xf>
    <xf numFmtId="0" fontId="54" fillId="0" borderId="29" xfId="51" applyFont="1" applyBorder="1" applyAlignment="1">
      <alignment horizontal="left" vertical="center" wrapText="1"/>
    </xf>
    <xf numFmtId="4" fontId="27" fillId="0" borderId="0" xfId="33" applyNumberFormat="1" applyFont="1"/>
    <xf numFmtId="0" fontId="90" fillId="0" borderId="27" xfId="54" applyFont="1" applyBorder="1" applyAlignment="1">
      <alignment horizontal="left" vertical="center" wrapText="1"/>
    </xf>
    <xf numFmtId="4" fontId="90" fillId="0" borderId="27" xfId="33" applyNumberFormat="1" applyFont="1" applyBorder="1" applyAlignment="1">
      <alignment vertical="center" wrapText="1"/>
    </xf>
    <xf numFmtId="4" fontId="90" fillId="33" borderId="27" xfId="51" applyNumberFormat="1" applyFont="1" applyFill="1" applyBorder="1" applyAlignment="1">
      <alignment horizontal="right" vertical="center" wrapText="1"/>
    </xf>
    <xf numFmtId="0" fontId="61" fillId="0" borderId="27" xfId="51" applyFont="1" applyBorder="1" applyAlignment="1">
      <alignment vertical="center" wrapText="1"/>
    </xf>
    <xf numFmtId="4" fontId="54" fillId="33" borderId="27" xfId="60" applyNumberFormat="1" applyFont="1" applyFill="1" applyBorder="1" applyAlignment="1">
      <alignment vertical="center" wrapText="1"/>
    </xf>
    <xf numFmtId="4" fontId="54" fillId="0" borderId="27" xfId="60" applyNumberFormat="1" applyFont="1" applyBorder="1" applyAlignment="1">
      <alignment vertical="center" wrapText="1"/>
    </xf>
    <xf numFmtId="4" fontId="52" fillId="33" borderId="27" xfId="60" applyNumberFormat="1" applyFont="1" applyFill="1" applyBorder="1" applyAlignment="1">
      <alignment vertical="center" wrapText="1"/>
    </xf>
    <xf numFmtId="4" fontId="52" fillId="0" borderId="27" xfId="60" applyNumberFormat="1" applyFont="1" applyBorder="1" applyAlignment="1">
      <alignment vertical="center" wrapText="1"/>
    </xf>
    <xf numFmtId="3" fontId="23" fillId="8" borderId="108" xfId="0" applyNumberFormat="1" applyFont="1" applyFill="1" applyBorder="1" applyAlignment="1">
      <alignment vertical="center"/>
    </xf>
    <xf numFmtId="169" fontId="23" fillId="26" borderId="24" xfId="0" applyNumberFormat="1" applyFont="1" applyFill="1" applyBorder="1" applyAlignment="1">
      <alignment vertical="center"/>
    </xf>
    <xf numFmtId="0" fontId="26" fillId="0" borderId="0" xfId="0" applyFont="1" applyAlignment="1">
      <alignment horizontal="center" vertical="center"/>
    </xf>
    <xf numFmtId="4" fontId="26" fillId="0" borderId="0" xfId="34" applyNumberFormat="1" applyFont="1" applyAlignment="1">
      <alignment vertical="center" wrapText="1"/>
    </xf>
    <xf numFmtId="4" fontId="66" fillId="0" borderId="0" xfId="33" applyNumberFormat="1" applyFont="1" applyAlignment="1">
      <alignment vertical="center" wrapText="1"/>
    </xf>
    <xf numFmtId="4" fontId="65" fillId="0" borderId="0" xfId="33" applyNumberFormat="1" applyFont="1" applyAlignment="1">
      <alignment vertical="center" wrapText="1"/>
    </xf>
    <xf numFmtId="4" fontId="27" fillId="0" borderId="0" xfId="34" applyNumberFormat="1" applyFont="1" applyAlignment="1">
      <alignment vertical="center" wrapText="1"/>
    </xf>
    <xf numFmtId="4" fontId="31" fillId="0" borderId="0" xfId="34" applyNumberFormat="1" applyFont="1" applyAlignment="1">
      <alignment vertical="center" wrapText="1"/>
    </xf>
    <xf numFmtId="4" fontId="31" fillId="0" borderId="0" xfId="51" applyNumberFormat="1" applyFont="1" applyAlignment="1">
      <alignment vertical="center" wrapText="1"/>
    </xf>
    <xf numFmtId="4" fontId="54" fillId="0" borderId="0" xfId="51" applyNumberFormat="1" applyFont="1" applyAlignment="1">
      <alignment vertical="center" wrapText="1"/>
    </xf>
    <xf numFmtId="165" fontId="54" fillId="0" borderId="0" xfId="51" applyNumberFormat="1" applyFont="1" applyAlignment="1">
      <alignment horizontal="right" vertical="center"/>
    </xf>
    <xf numFmtId="165" fontId="54" fillId="0" borderId="0" xfId="0" applyNumberFormat="1" applyFont="1" applyAlignment="1">
      <alignment vertical="center"/>
    </xf>
    <xf numFmtId="4" fontId="54" fillId="0" borderId="0" xfId="34" applyNumberFormat="1" applyFont="1" applyAlignment="1">
      <alignment vertical="center" wrapText="1"/>
    </xf>
    <xf numFmtId="4" fontId="54" fillId="0" borderId="0" xfId="51" applyNumberFormat="1" applyFont="1" applyAlignment="1">
      <alignment horizontal="right"/>
    </xf>
    <xf numFmtId="4" fontId="31" fillId="0" borderId="0" xfId="33" applyNumberFormat="1" applyFont="1" applyAlignment="1">
      <alignment vertical="center" wrapText="1"/>
    </xf>
    <xf numFmtId="4" fontId="54" fillId="0" borderId="0" xfId="34" applyNumberFormat="1" applyFont="1" applyAlignment="1">
      <alignment horizontal="right" vertical="center" wrapText="1"/>
    </xf>
    <xf numFmtId="4" fontId="26" fillId="0" borderId="0" xfId="34" applyNumberFormat="1" applyFont="1" applyAlignment="1">
      <alignment horizontal="left" vertical="center" wrapText="1"/>
    </xf>
    <xf numFmtId="4" fontId="31" fillId="0" borderId="0" xfId="34" applyNumberFormat="1" applyFont="1" applyAlignment="1">
      <alignment horizontal="right" vertical="center" wrapText="1"/>
    </xf>
    <xf numFmtId="4" fontId="26" fillId="0" borderId="0" xfId="33" applyNumberFormat="1" applyFont="1" applyAlignment="1">
      <alignment vertical="center"/>
    </xf>
    <xf numFmtId="4" fontId="26" fillId="0" borderId="0" xfId="34" applyNumberFormat="1" applyFont="1" applyAlignment="1">
      <alignment horizontal="right" vertical="center" wrapText="1"/>
    </xf>
    <xf numFmtId="4" fontId="54" fillId="0" borderId="0" xfId="33" applyNumberFormat="1" applyFont="1" applyAlignment="1">
      <alignment vertical="center" wrapText="1"/>
    </xf>
    <xf numFmtId="4" fontId="31" fillId="0" borderId="0" xfId="0" applyNumberFormat="1" applyFont="1" applyAlignment="1">
      <alignment vertical="center" wrapText="1"/>
    </xf>
    <xf numFmtId="4" fontId="23" fillId="0" borderId="0" xfId="34" applyNumberFormat="1" applyFont="1" applyAlignment="1">
      <alignment vertical="center" wrapText="1"/>
    </xf>
    <xf numFmtId="4" fontId="26" fillId="0" borderId="0" xfId="34" applyNumberFormat="1" applyFont="1" applyAlignment="1">
      <alignment horizontal="center" vertical="center" wrapText="1"/>
    </xf>
    <xf numFmtId="4" fontId="25" fillId="0" borderId="0" xfId="33" applyNumberFormat="1" applyFont="1" applyAlignment="1">
      <alignment vertical="center" wrapText="1"/>
    </xf>
    <xf numFmtId="4" fontId="56" fillId="0" borderId="0" xfId="33" applyNumberFormat="1" applyFont="1" applyAlignment="1">
      <alignment vertical="center" wrapText="1"/>
    </xf>
    <xf numFmtId="0" fontId="52" fillId="0" borderId="59" xfId="0" applyFont="1" applyBorder="1" applyAlignment="1">
      <alignment horizontal="justify" vertical="center" wrapText="1"/>
    </xf>
    <xf numFmtId="4" fontId="52" fillId="33" borderId="16" xfId="0" applyNumberFormat="1" applyFont="1" applyFill="1" applyBorder="1" applyAlignment="1">
      <alignment horizontal="right" vertical="center" wrapText="1"/>
    </xf>
    <xf numFmtId="4" fontId="52" fillId="0" borderId="16" xfId="0" applyNumberFormat="1" applyFont="1" applyBorder="1" applyAlignment="1">
      <alignment horizontal="right" vertical="center" wrapText="1"/>
    </xf>
    <xf numFmtId="4" fontId="52" fillId="33" borderId="27" xfId="0" applyNumberFormat="1" applyFont="1" applyFill="1" applyBorder="1" applyAlignment="1">
      <alignment vertical="center" wrapText="1"/>
    </xf>
    <xf numFmtId="4" fontId="54" fillId="33" borderId="27" xfId="0" applyNumberFormat="1" applyFont="1" applyFill="1" applyBorder="1" applyAlignment="1">
      <alignment vertical="center" wrapText="1"/>
    </xf>
    <xf numFmtId="4" fontId="54" fillId="17" borderId="27" xfId="0" applyNumberFormat="1" applyFont="1" applyFill="1" applyBorder="1" applyAlignment="1">
      <alignment vertical="center" wrapText="1"/>
    </xf>
    <xf numFmtId="0" fontId="26" fillId="0" borderId="27" xfId="0" applyFont="1" applyBorder="1" applyAlignment="1">
      <alignment horizontal="center" vertical="center"/>
    </xf>
    <xf numFmtId="0" fontId="26" fillId="0" borderId="143" xfId="0" applyFont="1" applyBorder="1" applyAlignment="1">
      <alignment horizontal="center" vertical="center"/>
    </xf>
    <xf numFmtId="0" fontId="27" fillId="0" borderId="143" xfId="0" applyFont="1" applyBorder="1" applyAlignment="1">
      <alignment vertical="center"/>
    </xf>
    <xf numFmtId="4" fontId="52" fillId="25" borderId="27" xfId="0" applyNumberFormat="1" applyFont="1" applyFill="1" applyBorder="1" applyAlignment="1">
      <alignment vertical="center"/>
    </xf>
    <xf numFmtId="4" fontId="52" fillId="33" borderId="27" xfId="0" applyNumberFormat="1" applyFont="1" applyFill="1" applyBorder="1" applyAlignment="1">
      <alignment vertical="center"/>
    </xf>
    <xf numFmtId="4" fontId="52" fillId="0" borderId="27" xfId="0" applyNumberFormat="1" applyFont="1" applyBorder="1" applyAlignment="1">
      <alignment vertical="center"/>
    </xf>
    <xf numFmtId="4" fontId="52" fillId="0" borderId="35" xfId="0" applyNumberFormat="1" applyFont="1" applyBorder="1" applyAlignment="1">
      <alignment vertical="center"/>
    </xf>
    <xf numFmtId="0" fontId="52" fillId="0" borderId="143" xfId="0" applyFont="1" applyBorder="1" applyAlignment="1">
      <alignment vertical="center"/>
    </xf>
    <xf numFmtId="4" fontId="52" fillId="25" borderId="143" xfId="0" applyNumberFormat="1" applyFont="1" applyFill="1" applyBorder="1" applyAlignment="1">
      <alignment vertical="center"/>
    </xf>
    <xf numFmtId="4" fontId="52" fillId="33" borderId="143" xfId="0" applyNumberFormat="1" applyFont="1" applyFill="1" applyBorder="1" applyAlignment="1">
      <alignment vertical="center"/>
    </xf>
    <xf numFmtId="49" fontId="53" fillId="0" borderId="49" xfId="0" applyNumberFormat="1" applyFont="1" applyBorder="1" applyAlignment="1">
      <alignment vertical="center"/>
    </xf>
    <xf numFmtId="0" fontId="52" fillId="0" borderId="43" xfId="0" applyFont="1" applyBorder="1" applyAlignment="1">
      <alignment vertical="center"/>
    </xf>
    <xf numFmtId="0" fontId="58" fillId="0" borderId="43" xfId="0" applyFont="1" applyBorder="1" applyAlignment="1">
      <alignment horizontal="center" vertical="center"/>
    </xf>
    <xf numFmtId="0" fontId="0" fillId="0" borderId="43" xfId="0" applyBorder="1" applyAlignment="1">
      <alignment vertical="center"/>
    </xf>
    <xf numFmtId="4" fontId="53" fillId="25" borderId="43" xfId="0" applyNumberFormat="1" applyFont="1" applyFill="1" applyBorder="1" applyAlignment="1">
      <alignment horizontal="right" vertical="center"/>
    </xf>
    <xf numFmtId="4" fontId="53" fillId="33" borderId="43" xfId="0" applyNumberFormat="1" applyFont="1" applyFill="1" applyBorder="1" applyAlignment="1">
      <alignment horizontal="right" vertical="center"/>
    </xf>
    <xf numFmtId="4" fontId="53" fillId="0" borderId="43" xfId="0" applyNumberFormat="1" applyFont="1" applyBorder="1" applyAlignment="1">
      <alignment horizontal="right" vertical="center"/>
    </xf>
    <xf numFmtId="4" fontId="53" fillId="0" borderId="174" xfId="0" applyNumberFormat="1" applyFont="1" applyBorder="1" applyAlignment="1">
      <alignment horizontal="right" vertical="center"/>
    </xf>
    <xf numFmtId="49" fontId="26" fillId="35" borderId="50" xfId="0" applyNumberFormat="1" applyFont="1" applyFill="1" applyBorder="1" applyAlignment="1">
      <alignment horizontal="center" vertical="center"/>
    </xf>
    <xf numFmtId="49" fontId="26" fillId="35" borderId="149" xfId="0" applyNumberFormat="1" applyFont="1" applyFill="1" applyBorder="1" applyAlignment="1">
      <alignment horizontal="center" vertical="center"/>
    </xf>
    <xf numFmtId="4" fontId="52" fillId="0" borderId="143" xfId="0" applyNumberFormat="1" applyFont="1" applyBorder="1" applyAlignment="1">
      <alignment vertical="center"/>
    </xf>
    <xf numFmtId="4" fontId="52" fillId="0" borderId="173" xfId="0" applyNumberFormat="1" applyFont="1" applyBorder="1" applyAlignment="1">
      <alignment vertical="center"/>
    </xf>
    <xf numFmtId="4" fontId="26" fillId="24" borderId="40" xfId="0" applyNumberFormat="1" applyFont="1" applyFill="1" applyBorder="1" applyAlignment="1">
      <alignment vertical="center"/>
    </xf>
    <xf numFmtId="4" fontId="27" fillId="36" borderId="87" xfId="30" applyNumberFormat="1" applyFont="1" applyFill="1" applyBorder="1" applyAlignment="1">
      <alignment horizontal="center" vertical="center" wrapText="1"/>
    </xf>
    <xf numFmtId="0" fontId="47" fillId="0" borderId="55" xfId="30" applyFont="1" applyBorder="1" applyAlignment="1">
      <alignment horizontal="left" vertical="center" wrapText="1"/>
    </xf>
    <xf numFmtId="49" fontId="53" fillId="0" borderId="48" xfId="0" applyNumberFormat="1" applyFont="1" applyBorder="1" applyAlignment="1">
      <alignment vertical="center"/>
    </xf>
    <xf numFmtId="4" fontId="44" fillId="36" borderId="83" xfId="30" applyNumberFormat="1" applyFont="1" applyFill="1" applyBorder="1" applyAlignment="1">
      <alignment horizontal="center" vertical="center" wrapText="1"/>
    </xf>
    <xf numFmtId="168" fontId="44" fillId="36" borderId="83" xfId="30" applyNumberFormat="1" applyFont="1" applyFill="1" applyBorder="1" applyAlignment="1">
      <alignment horizontal="center" vertical="center" wrapText="1"/>
    </xf>
    <xf numFmtId="4" fontId="49" fillId="34" borderId="40" xfId="30" applyNumberFormat="1" applyFont="1" applyFill="1" applyBorder="1" applyAlignment="1">
      <alignment horizontal="center" vertical="center" wrapText="1"/>
    </xf>
    <xf numFmtId="49" fontId="26" fillId="0" borderId="27" xfId="34" applyNumberFormat="1" applyFont="1" applyBorder="1" applyAlignment="1">
      <alignment horizontal="center" vertical="center" wrapText="1"/>
    </xf>
    <xf numFmtId="0" fontId="26" fillId="0" borderId="29" xfId="33" applyFont="1" applyBorder="1" applyAlignment="1">
      <alignment horizontal="center" vertical="center" wrapText="1"/>
    </xf>
    <xf numFmtId="49" fontId="26" fillId="0" borderId="29" xfId="33" applyNumberFormat="1" applyFont="1" applyBorder="1" applyAlignment="1">
      <alignment horizontal="center" vertical="center" wrapText="1"/>
    </xf>
    <xf numFmtId="0" fontId="26" fillId="0" borderId="62" xfId="33" applyFont="1" applyBorder="1" applyAlignment="1">
      <alignment horizontal="center" vertical="center" wrapText="1"/>
    </xf>
    <xf numFmtId="0" fontId="26" fillId="32" borderId="29" xfId="0" applyFont="1" applyFill="1" applyBorder="1" applyAlignment="1">
      <alignment horizontal="center" vertical="center" wrapText="1"/>
    </xf>
    <xf numFmtId="4" fontId="26" fillId="33" borderId="29" xfId="0" applyNumberFormat="1" applyFont="1" applyFill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4" fontId="26" fillId="0" borderId="175" xfId="33" applyNumberFormat="1" applyFont="1" applyBorder="1" applyAlignment="1">
      <alignment horizontal="center" vertical="center" wrapText="1"/>
    </xf>
    <xf numFmtId="167" fontId="0" fillId="0" borderId="0" xfId="0" applyNumberFormat="1" applyAlignment="1">
      <alignment vertical="center" wrapText="1"/>
    </xf>
    <xf numFmtId="4" fontId="52" fillId="0" borderId="27" xfId="33" applyNumberFormat="1" applyFont="1" applyBorder="1" applyAlignment="1">
      <alignment vertical="top" wrapText="1"/>
    </xf>
    <xf numFmtId="167" fontId="23" fillId="8" borderId="39" xfId="0" applyNumberFormat="1" applyFont="1" applyFill="1" applyBorder="1" applyAlignment="1">
      <alignment vertical="center"/>
    </xf>
    <xf numFmtId="0" fontId="2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1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7" fillId="0" borderId="0" xfId="0" applyFont="1" applyAlignment="1">
      <alignment horizontal="left" vertical="top" wrapText="1"/>
    </xf>
    <xf numFmtId="0" fontId="25" fillId="24" borderId="0" xfId="0" applyFont="1" applyFill="1" applyAlignment="1">
      <alignment horizontal="center"/>
    </xf>
    <xf numFmtId="0" fontId="25" fillId="0" borderId="0" xfId="0" applyFont="1" applyAlignment="1">
      <alignment horizontal="center"/>
    </xf>
    <xf numFmtId="0" fontId="27" fillId="0" borderId="98" xfId="0" applyFont="1" applyBorder="1" applyAlignment="1">
      <alignment horizontal="center" vertical="center"/>
    </xf>
    <xf numFmtId="0" fontId="27" fillId="0" borderId="99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49" fontId="26" fillId="4" borderId="100" xfId="0" applyNumberFormat="1" applyFont="1" applyFill="1" applyBorder="1" applyAlignment="1">
      <alignment horizontal="center" vertical="center"/>
    </xf>
    <xf numFmtId="49" fontId="26" fillId="4" borderId="31" xfId="0" applyNumberFormat="1" applyFont="1" applyFill="1" applyBorder="1" applyAlignment="1">
      <alignment horizontal="center" vertical="center"/>
    </xf>
    <xf numFmtId="49" fontId="26" fillId="27" borderId="31" xfId="0" applyNumberFormat="1" applyFont="1" applyFill="1" applyBorder="1" applyAlignment="1">
      <alignment horizontal="center" vertical="center"/>
    </xf>
    <xf numFmtId="49" fontId="26" fillId="4" borderId="68" xfId="0" applyNumberFormat="1" applyFont="1" applyFill="1" applyBorder="1" applyAlignment="1">
      <alignment horizontal="center" vertical="center"/>
    </xf>
    <xf numFmtId="0" fontId="25" fillId="15" borderId="0" xfId="0" applyFont="1" applyFill="1" applyAlignment="1">
      <alignment horizontal="center"/>
    </xf>
    <xf numFmtId="49" fontId="26" fillId="4" borderId="126" xfId="0" applyNumberFormat="1" applyFont="1" applyFill="1" applyBorder="1" applyAlignment="1">
      <alignment horizontal="center" vertical="center"/>
    </xf>
    <xf numFmtId="0" fontId="27" fillId="0" borderId="119" xfId="0" applyFont="1" applyBorder="1" applyAlignment="1">
      <alignment horizontal="center" vertical="center"/>
    </xf>
    <xf numFmtId="49" fontId="49" fillId="8" borderId="36" xfId="0" applyNumberFormat="1" applyFont="1" applyFill="1" applyBorder="1" applyAlignment="1">
      <alignment horizontal="center" vertical="center"/>
    </xf>
    <xf numFmtId="49" fontId="49" fillId="8" borderId="101" xfId="0" applyNumberFormat="1" applyFont="1" applyFill="1" applyBorder="1" applyAlignment="1">
      <alignment horizontal="center" vertical="center"/>
    </xf>
    <xf numFmtId="49" fontId="49" fillId="8" borderId="102" xfId="0" applyNumberFormat="1" applyFont="1" applyFill="1" applyBorder="1" applyAlignment="1">
      <alignment horizontal="center" vertical="center"/>
    </xf>
    <xf numFmtId="49" fontId="49" fillId="8" borderId="44" xfId="0" applyNumberFormat="1" applyFont="1" applyFill="1" applyBorder="1" applyAlignment="1">
      <alignment horizontal="center" vertical="center"/>
    </xf>
    <xf numFmtId="49" fontId="49" fillId="8" borderId="103" xfId="0" applyNumberFormat="1" applyFont="1" applyFill="1" applyBorder="1" applyAlignment="1">
      <alignment horizontal="center" vertical="center"/>
    </xf>
    <xf numFmtId="49" fontId="49" fillId="8" borderId="85" xfId="0" applyNumberFormat="1" applyFont="1" applyFill="1" applyBorder="1" applyAlignment="1">
      <alignment horizontal="center" vertical="center"/>
    </xf>
    <xf numFmtId="0" fontId="25" fillId="8" borderId="0" xfId="0" applyFont="1" applyFill="1" applyAlignment="1">
      <alignment horizontal="center"/>
    </xf>
    <xf numFmtId="0" fontId="26" fillId="0" borderId="98" xfId="0" applyFont="1" applyBorder="1" applyAlignment="1">
      <alignment horizontal="center" vertical="center"/>
    </xf>
    <xf numFmtId="0" fontId="26" fillId="0" borderId="99" xfId="0" applyFont="1" applyBorder="1" applyAlignment="1">
      <alignment horizontal="center" vertical="center"/>
    </xf>
    <xf numFmtId="49" fontId="26" fillId="4" borderId="107" xfId="0" applyNumberFormat="1" applyFont="1" applyFill="1" applyBorder="1" applyAlignment="1">
      <alignment horizontal="center" vertical="center"/>
    </xf>
    <xf numFmtId="0" fontId="49" fillId="34" borderId="38" xfId="34" applyFont="1" applyFill="1" applyBorder="1" applyAlignment="1">
      <alignment horizontal="left" vertical="center" wrapText="1"/>
    </xf>
    <xf numFmtId="0" fontId="49" fillId="34" borderId="104" xfId="34" applyFont="1" applyFill="1" applyBorder="1" applyAlignment="1">
      <alignment horizontal="left" vertical="center" wrapText="1"/>
    </xf>
    <xf numFmtId="0" fontId="49" fillId="27" borderId="38" xfId="34" applyFont="1" applyFill="1" applyBorder="1" applyAlignment="1">
      <alignment horizontal="left" vertical="center" wrapText="1"/>
    </xf>
    <xf numFmtId="0" fontId="49" fillId="27" borderId="104" xfId="34" applyFont="1" applyFill="1" applyBorder="1" applyAlignment="1">
      <alignment horizontal="left" vertical="center" wrapText="1"/>
    </xf>
    <xf numFmtId="0" fontId="49" fillId="30" borderId="38" xfId="34" applyFont="1" applyFill="1" applyBorder="1" applyAlignment="1">
      <alignment horizontal="left" vertical="center" wrapText="1"/>
    </xf>
    <xf numFmtId="0" fontId="49" fillId="30" borderId="104" xfId="34" applyFont="1" applyFill="1" applyBorder="1" applyAlignment="1">
      <alignment horizontal="left" vertical="center" wrapText="1"/>
    </xf>
    <xf numFmtId="0" fontId="91" fillId="0" borderId="0" xfId="30" applyFont="1" applyAlignment="1">
      <alignment horizontal="center" vertical="center" wrapText="1"/>
    </xf>
    <xf numFmtId="0" fontId="25" fillId="0" borderId="0" xfId="33" applyFont="1" applyAlignment="1">
      <alignment horizontal="center"/>
    </xf>
    <xf numFmtId="0" fontId="25" fillId="15" borderId="0" xfId="33" applyFont="1" applyFill="1" applyAlignment="1">
      <alignment horizontal="center"/>
    </xf>
  </cellXfs>
  <cellStyles count="111">
    <cellStyle name="20 % – Zvýraznění 1" xfId="1" builtinId="30" customBuiltin="1"/>
    <cellStyle name="20 % – Zvýraznění 1 2" xfId="87" xr:uid="{1B26F767-2F0A-483D-8951-3F1875526D63}"/>
    <cellStyle name="20 % – Zvýraznění 2" xfId="2" builtinId="34" customBuiltin="1"/>
    <cellStyle name="20 % – Zvýraznění 2 2" xfId="91" xr:uid="{6B1AB234-6718-433A-8B50-8C38BA8AF931}"/>
    <cellStyle name="20 % – Zvýraznění 3" xfId="3" builtinId="38" customBuiltin="1"/>
    <cellStyle name="20 % – Zvýraznění 3 2" xfId="95" xr:uid="{A606F05E-23DB-452C-BC04-9963419ED68F}"/>
    <cellStyle name="20 % – Zvýraznění 4" xfId="4" builtinId="42" customBuiltin="1"/>
    <cellStyle name="20 % – Zvýraznění 4 2" xfId="99" xr:uid="{9214F586-A215-40D3-A189-1FBE33A1A911}"/>
    <cellStyle name="20 % – Zvýraznění 5" xfId="5" builtinId="46" customBuiltin="1"/>
    <cellStyle name="20 % – Zvýraznění 5 2" xfId="103" xr:uid="{6FD07AFD-700D-4950-B490-AF6D4E23266D}"/>
    <cellStyle name="20 % – Zvýraznění 6" xfId="6" builtinId="50" customBuiltin="1"/>
    <cellStyle name="20 % – Zvýraznění 6 2" xfId="107" xr:uid="{60570F96-905A-4273-B3B5-EFA1B0E9A5EE}"/>
    <cellStyle name="40 % – Zvýraznění 1" xfId="7" builtinId="31" customBuiltin="1"/>
    <cellStyle name="40 % – Zvýraznění 1 2" xfId="88" xr:uid="{D8544730-9327-4463-BD0A-D40EBABC9E3D}"/>
    <cellStyle name="40 % – Zvýraznění 2" xfId="8" builtinId="35" customBuiltin="1"/>
    <cellStyle name="40 % – Zvýraznění 2 2" xfId="92" xr:uid="{04878001-070F-43F5-A717-ED33F4F2C38D}"/>
    <cellStyle name="40 % – Zvýraznění 3" xfId="9" builtinId="39" customBuiltin="1"/>
    <cellStyle name="40 % – Zvýraznění 3 2" xfId="96" xr:uid="{A3EE04C3-C64B-4856-BDB2-E6940D1C05DF}"/>
    <cellStyle name="40 % – Zvýraznění 4" xfId="10" builtinId="43" customBuiltin="1"/>
    <cellStyle name="40 % – Zvýraznění 4 2" xfId="100" xr:uid="{91E4B661-5C77-4C55-BC2B-FF9545698E4C}"/>
    <cellStyle name="40 % – Zvýraznění 5" xfId="11" builtinId="47" customBuiltin="1"/>
    <cellStyle name="40 % – Zvýraznění 5 2" xfId="104" xr:uid="{DD6DF3D2-1BFC-490C-8BEB-C33A6C4A8818}"/>
    <cellStyle name="40 % – Zvýraznění 6" xfId="12" builtinId="51" customBuiltin="1"/>
    <cellStyle name="40 % – Zvýraznění 6 2" xfId="108" xr:uid="{6D287DFE-1ECD-4612-9C39-1ED5CC8D90C3}"/>
    <cellStyle name="60 % – Zvýraznění 1" xfId="13" builtinId="32" customBuiltin="1"/>
    <cellStyle name="60 % – Zvýraznění 1 2" xfId="89" xr:uid="{799579CF-6DEA-4B71-B811-5FB486515F4A}"/>
    <cellStyle name="60 % – Zvýraznění 2" xfId="14" builtinId="36" customBuiltin="1"/>
    <cellStyle name="60 % – Zvýraznění 2 2" xfId="93" xr:uid="{F6BFEE7C-F58F-43B4-8071-B384C3F3708F}"/>
    <cellStyle name="60 % – Zvýraznění 3" xfId="15" builtinId="40" customBuiltin="1"/>
    <cellStyle name="60 % – Zvýraznění 3 2" xfId="97" xr:uid="{615C7416-5F30-4455-9B35-18E7BA99C57F}"/>
    <cellStyle name="60 % – Zvýraznění 4" xfId="16" builtinId="44" customBuiltin="1"/>
    <cellStyle name="60 % – Zvýraznění 4 2" xfId="101" xr:uid="{03C3E28D-4780-4ADC-BED4-D6B42BF89677}"/>
    <cellStyle name="60 % – Zvýraznění 5" xfId="17" builtinId="48" customBuiltin="1"/>
    <cellStyle name="60 % – Zvýraznění 5 2" xfId="105" xr:uid="{45420743-2F37-49FD-B783-4AE760901838}"/>
    <cellStyle name="60 % – Zvýraznění 6" xfId="18" builtinId="52" customBuiltin="1"/>
    <cellStyle name="60 % – Zvýraznění 6 2" xfId="109" xr:uid="{761A80CB-1B97-46E4-8E3E-E708030FB032}"/>
    <cellStyle name="Celkem" xfId="19" builtinId="25" customBuiltin="1"/>
    <cellStyle name="Celkem 2" xfId="85" xr:uid="{91CFE576-51E1-41EC-94CF-E76E67E0C7F9}"/>
    <cellStyle name="čárky 2" xfId="20" xr:uid="{00000000-0005-0000-0000-000013000000}"/>
    <cellStyle name="čárky 2 2" xfId="55" xr:uid="{00000000-0005-0000-0000-000014000000}"/>
    <cellStyle name="čárky 3" xfId="21" xr:uid="{00000000-0005-0000-0000-000015000000}"/>
    <cellStyle name="čárky 3 2" xfId="58" xr:uid="{00000000-0005-0000-0000-000016000000}"/>
    <cellStyle name="Kontrolní buňka" xfId="23" builtinId="23" customBuiltin="1"/>
    <cellStyle name="Kontrolní buňka 2" xfId="81" xr:uid="{046D8FFB-F645-43C1-B2C9-1652D0694F4C}"/>
    <cellStyle name="Nadpis 1" xfId="24" builtinId="16" customBuiltin="1"/>
    <cellStyle name="Nadpis 1 2" xfId="70" xr:uid="{5A402668-89D0-40B6-9B04-8702C4ADC02A}"/>
    <cellStyle name="Nadpis 2" xfId="25" builtinId="17" customBuiltin="1"/>
    <cellStyle name="Nadpis 2 2" xfId="71" xr:uid="{A4357095-94FB-4507-8DF7-ED2C05D1C9B0}"/>
    <cellStyle name="Nadpis 3" xfId="26" builtinId="18" customBuiltin="1"/>
    <cellStyle name="Nadpis 3 2" xfId="72" xr:uid="{D0F2F1FC-E431-4D65-B3D4-6CAC061F288D}"/>
    <cellStyle name="Nadpis 4" xfId="27" builtinId="19" customBuiltin="1"/>
    <cellStyle name="Nadpis 4 2" xfId="73" xr:uid="{77345CA1-3990-4D06-A327-80CEEF828866}"/>
    <cellStyle name="Název" xfId="28" builtinId="15" customBuiltin="1"/>
    <cellStyle name="Název 2" xfId="69" xr:uid="{65A19439-7D36-43CB-BF52-05C2188ABCB6}"/>
    <cellStyle name="Neutrální" xfId="29" builtinId="28" customBuiltin="1"/>
    <cellStyle name="Neutrální 2" xfId="76" xr:uid="{E7B4860E-3D5F-4447-B3A6-034A5246374F}"/>
    <cellStyle name="Normální" xfId="0" builtinId="0"/>
    <cellStyle name="Normální 10" xfId="61" xr:uid="{00000000-0005-0000-0000-00001F000000}"/>
    <cellStyle name="Normální 10 2" xfId="66" xr:uid="{6085D3C5-94CA-4AFA-A287-3EFCC41920CB}"/>
    <cellStyle name="Normální 11 2" xfId="57" xr:uid="{00000000-0005-0000-0000-000020000000}"/>
    <cellStyle name="normální 2" xfId="30" xr:uid="{00000000-0005-0000-0000-000021000000}"/>
    <cellStyle name="normální 2 2" xfId="52" xr:uid="{00000000-0005-0000-0000-000022000000}"/>
    <cellStyle name="Normální 2 3" xfId="64" xr:uid="{A9B5EAF2-EF97-4470-B859-C9B77760A779}"/>
    <cellStyle name="Normální 3" xfId="31" xr:uid="{00000000-0005-0000-0000-000023000000}"/>
    <cellStyle name="Normální 4" xfId="62" xr:uid="{595913AC-8350-4F1B-8487-07DDC3F26FB8}"/>
    <cellStyle name="Normální 4 2" xfId="65" xr:uid="{BC6C520A-E7B8-46F4-8393-98FB99065C7E}"/>
    <cellStyle name="Normální 5" xfId="63" xr:uid="{3AD99807-1037-4E89-94F3-632BD7D54E50}"/>
    <cellStyle name="Normální 5 2" xfId="32" xr:uid="{00000000-0005-0000-0000-000024000000}"/>
    <cellStyle name="Normální 5 2 2" xfId="53" xr:uid="{00000000-0005-0000-0000-000025000000}"/>
    <cellStyle name="Normální 6" xfId="68" xr:uid="{FD3C341D-9285-4FEF-B510-C0E4101A4939}"/>
    <cellStyle name="Normální 7" xfId="110" xr:uid="{5A7B6A11-9861-460D-A6C1-99BE78FE8EC3}"/>
    <cellStyle name="Normální 9" xfId="67" xr:uid="{594EAF10-321A-4AD5-BA9D-9231C57D8DC0}"/>
    <cellStyle name="normální_01 Sumář požad. odborů+návrh EO II. z 09-09-2009" xfId="33" xr:uid="{00000000-0005-0000-0000-000026000000}"/>
    <cellStyle name="normální_01 Sumář požad. odborů+návrh EO II. z 09-09-2009 2" xfId="60" xr:uid="{00000000-0005-0000-0000-000027000000}"/>
    <cellStyle name="normální_Rozpis výdajů 03 bez PO" xfId="34" xr:uid="{00000000-0005-0000-0000-000029000000}"/>
    <cellStyle name="normální_Rozpis výdajů 03 bez PO 2" xfId="51" xr:uid="{00000000-0005-0000-0000-00002A000000}"/>
    <cellStyle name="normální_Rozpis výdajů 03 bez PO 2 2 2" xfId="54" xr:uid="{00000000-0005-0000-0000-00002B000000}"/>
    <cellStyle name="normální_Rozpis výdajů 03 bez PO_07  Návrh rozpočtu 2010 - výdaje peněžních fondů" xfId="35" xr:uid="{00000000-0005-0000-0000-00002F000000}"/>
    <cellStyle name="normální_Rozpis výdajů 03 bez PO_07  Návrh rozpočtu 2010 - výdaje peněžních fondů 2" xfId="56" xr:uid="{00000000-0005-0000-0000-000030000000}"/>
    <cellStyle name="normální_Rozpočet 2005 (ZK)" xfId="36" xr:uid="{00000000-0005-0000-0000-000032000000}"/>
    <cellStyle name="Poznámka" xfId="37" builtinId="10" customBuiltin="1"/>
    <cellStyle name="Poznámka 2" xfId="59" xr:uid="{00000000-0005-0000-0000-000034000000}"/>
    <cellStyle name="Poznámka 3" xfId="83" xr:uid="{BD89FA48-C651-4C96-8909-026793389014}"/>
    <cellStyle name="Propojená buňka" xfId="38" builtinId="24" customBuiltin="1"/>
    <cellStyle name="Propojená buňka 2" xfId="80" xr:uid="{704E7FDF-68C8-4879-9F78-C5D57E641033}"/>
    <cellStyle name="Správně" xfId="39" builtinId="26" customBuiltin="1"/>
    <cellStyle name="Správně 2" xfId="74" xr:uid="{2AF31D40-E2CA-49EF-9495-40A459A8AFC9}"/>
    <cellStyle name="Špatně" xfId="22" builtinId="27" customBuiltin="1"/>
    <cellStyle name="Špatně 2" xfId="75" xr:uid="{00932BB3-EF87-4671-96B2-B0633FCE0E8A}"/>
    <cellStyle name="Text upozornění" xfId="40" builtinId="11" customBuiltin="1"/>
    <cellStyle name="Text upozornění 2" xfId="82" xr:uid="{A2832D56-4194-4ACF-AF4B-7CC9F0AB27E5}"/>
    <cellStyle name="Vstup" xfId="41" builtinId="20" customBuiltin="1"/>
    <cellStyle name="Vstup 2" xfId="77" xr:uid="{EE5F9E96-C919-4C11-AECD-5AA18E1D8D72}"/>
    <cellStyle name="Výpočet" xfId="42" builtinId="22" customBuiltin="1"/>
    <cellStyle name="Výpočet 2" xfId="79" xr:uid="{03D9117E-72C9-49B1-8A43-A1CD5D31A5D3}"/>
    <cellStyle name="Výstup" xfId="43" builtinId="21" customBuiltin="1"/>
    <cellStyle name="Výstup 2" xfId="78" xr:uid="{45C85F49-AE1A-40DC-8573-C3BD99A36BDB}"/>
    <cellStyle name="Vysvětlující text" xfId="44" builtinId="53" customBuiltin="1"/>
    <cellStyle name="Vysvětlující text 2" xfId="84" xr:uid="{2B7EBEC9-0507-4FC9-B58F-BD06B78A430A}"/>
    <cellStyle name="Zvýraznění 1" xfId="45" builtinId="29" customBuiltin="1"/>
    <cellStyle name="Zvýraznění 1 2" xfId="86" xr:uid="{00ADC692-5822-4D8F-B654-256A13027866}"/>
    <cellStyle name="Zvýraznění 2" xfId="46" builtinId="33" customBuiltin="1"/>
    <cellStyle name="Zvýraznění 2 2" xfId="90" xr:uid="{00690B8E-5D15-4B87-9BE0-B1889DFE8BA6}"/>
    <cellStyle name="Zvýraznění 3" xfId="47" builtinId="37" customBuiltin="1"/>
    <cellStyle name="Zvýraznění 3 2" xfId="94" xr:uid="{A6039A6A-29D7-4813-9F95-9C158629A884}"/>
    <cellStyle name="Zvýraznění 4" xfId="48" builtinId="41" customBuiltin="1"/>
    <cellStyle name="Zvýraznění 4 2" xfId="98" xr:uid="{0921D1CD-5FFD-4DD0-A950-3E06F2207043}"/>
    <cellStyle name="Zvýraznění 5" xfId="49" builtinId="45" customBuiltin="1"/>
    <cellStyle name="Zvýraznění 5 2" xfId="102" xr:uid="{BB0A6CBA-5E02-4014-BDEA-05628B3C2EA8}"/>
    <cellStyle name="Zvýraznění 6" xfId="50" builtinId="49" customBuiltin="1"/>
    <cellStyle name="Zvýraznění 6 2" xfId="106" xr:uid="{08B232DB-97DF-487A-A33D-B9486A02E9F4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CC"/>
      <color rgb="FF0000FF"/>
      <color rgb="FF00FF00"/>
      <color rgb="FFFFCCFF"/>
      <color rgb="FFCCFF99"/>
      <color rgb="FFFFFFCC"/>
      <color rgb="FF33CC33"/>
      <color rgb="FF006600"/>
      <color rgb="FF008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J44"/>
  <sheetViews>
    <sheetView tabSelected="1" zoomScaleNormal="100" workbookViewId="0">
      <selection activeCell="C10" sqref="C10"/>
    </sheetView>
  </sheetViews>
  <sheetFormatPr defaultRowHeight="12.75" x14ac:dyDescent="0.2"/>
  <sheetData>
    <row r="1" spans="1:10" x14ac:dyDescent="0.2">
      <c r="J1" s="803" t="s">
        <v>843</v>
      </c>
    </row>
    <row r="2" spans="1:10" x14ac:dyDescent="0.2">
      <c r="J2" s="804"/>
    </row>
    <row r="3" spans="1:10" ht="45" x14ac:dyDescent="0.6">
      <c r="A3" s="806" t="s">
        <v>113</v>
      </c>
      <c r="B3" s="806"/>
      <c r="C3" s="806"/>
      <c r="D3" s="806"/>
      <c r="E3" s="806"/>
      <c r="F3" s="806"/>
      <c r="G3" s="806"/>
      <c r="H3" s="806"/>
      <c r="I3" s="806"/>
      <c r="J3" s="806"/>
    </row>
    <row r="4" spans="1:10" x14ac:dyDescent="0.2">
      <c r="B4" s="62"/>
    </row>
    <row r="5" spans="1:10" x14ac:dyDescent="0.2">
      <c r="B5" s="62"/>
    </row>
    <row r="6" spans="1:10" x14ac:dyDescent="0.2">
      <c r="B6" s="63"/>
    </row>
    <row r="7" spans="1:10" x14ac:dyDescent="0.2">
      <c r="B7" s="63"/>
    </row>
    <row r="8" spans="1:10" x14ac:dyDescent="0.2">
      <c r="B8" s="63"/>
    </row>
    <row r="9" spans="1:10" ht="15.75" x14ac:dyDescent="0.25">
      <c r="B9" s="63"/>
      <c r="D9" s="3"/>
    </row>
    <row r="10" spans="1:10" x14ac:dyDescent="0.2">
      <c r="B10" s="63"/>
    </row>
    <row r="11" spans="1:10" x14ac:dyDescent="0.2">
      <c r="B11" s="63"/>
    </row>
    <row r="12" spans="1:10" x14ac:dyDescent="0.2">
      <c r="B12" s="62"/>
    </row>
    <row r="13" spans="1:10" ht="25.5" x14ac:dyDescent="0.35">
      <c r="B13" s="64"/>
    </row>
    <row r="14" spans="1:10" ht="27.75" x14ac:dyDescent="0.4">
      <c r="A14" s="807" t="s">
        <v>248</v>
      </c>
      <c r="B14" s="807"/>
      <c r="C14" s="807"/>
      <c r="D14" s="807"/>
      <c r="E14" s="807"/>
      <c r="F14" s="807"/>
      <c r="G14" s="807"/>
      <c r="H14" s="807"/>
      <c r="I14" s="807"/>
      <c r="J14" s="807"/>
    </row>
    <row r="15" spans="1:10" ht="27.75" x14ac:dyDescent="0.4">
      <c r="A15" s="807" t="s">
        <v>610</v>
      </c>
      <c r="B15" s="807"/>
      <c r="C15" s="807"/>
      <c r="D15" s="807"/>
      <c r="E15" s="807"/>
      <c r="F15" s="807"/>
      <c r="G15" s="807"/>
      <c r="H15" s="807"/>
      <c r="I15" s="807"/>
      <c r="J15" s="807"/>
    </row>
    <row r="16" spans="1:10" ht="20.25" x14ac:dyDescent="0.3">
      <c r="B16" s="66"/>
    </row>
    <row r="17" spans="1:10" x14ac:dyDescent="0.2">
      <c r="B17" s="62"/>
    </row>
    <row r="18" spans="1:10" ht="27.75" x14ac:dyDescent="0.4">
      <c r="B18" s="65"/>
    </row>
    <row r="19" spans="1:10" ht="27.75" x14ac:dyDescent="0.4">
      <c r="B19" s="65"/>
    </row>
    <row r="20" spans="1:10" ht="27.75" x14ac:dyDescent="0.4">
      <c r="B20" s="65"/>
    </row>
    <row r="21" spans="1:10" ht="27.75" x14ac:dyDescent="0.4">
      <c r="B21" s="65"/>
    </row>
    <row r="22" spans="1:10" ht="27.75" x14ac:dyDescent="0.4">
      <c r="B22" s="65"/>
    </row>
    <row r="23" spans="1:10" ht="18" x14ac:dyDescent="0.25">
      <c r="A23" s="808" t="s">
        <v>114</v>
      </c>
      <c r="B23" s="808"/>
      <c r="C23" s="808"/>
      <c r="D23" s="808"/>
      <c r="E23" s="808"/>
      <c r="F23" s="808"/>
      <c r="G23" s="808"/>
      <c r="H23" s="808"/>
      <c r="I23" s="808"/>
      <c r="J23" s="808"/>
    </row>
    <row r="24" spans="1:10" x14ac:dyDescent="0.2">
      <c r="B24" s="63"/>
    </row>
    <row r="25" spans="1:10" x14ac:dyDescent="0.2">
      <c r="B25" s="63"/>
    </row>
    <row r="26" spans="1:10" x14ac:dyDescent="0.2">
      <c r="B26" s="63"/>
    </row>
    <row r="27" spans="1:10" x14ac:dyDescent="0.2">
      <c r="B27" s="63"/>
    </row>
    <row r="28" spans="1:10" x14ac:dyDescent="0.2">
      <c r="B28" s="63"/>
    </row>
    <row r="29" spans="1:10" x14ac:dyDescent="0.2">
      <c r="B29" s="63"/>
    </row>
    <row r="30" spans="1:10" x14ac:dyDescent="0.2">
      <c r="B30" s="63"/>
    </row>
    <row r="31" spans="1:10" x14ac:dyDescent="0.2">
      <c r="B31" s="63"/>
    </row>
    <row r="32" spans="1:10" x14ac:dyDescent="0.2">
      <c r="B32" s="63"/>
    </row>
    <row r="33" spans="1:10" x14ac:dyDescent="0.2">
      <c r="B33" s="63"/>
    </row>
    <row r="34" spans="1:10" x14ac:dyDescent="0.2">
      <c r="B34" s="63"/>
    </row>
    <row r="35" spans="1:10" x14ac:dyDescent="0.2">
      <c r="B35" s="63"/>
    </row>
    <row r="36" spans="1:10" x14ac:dyDescent="0.2">
      <c r="B36" s="63"/>
    </row>
    <row r="37" spans="1:10" x14ac:dyDescent="0.2">
      <c r="B37" s="63"/>
    </row>
    <row r="38" spans="1:10" x14ac:dyDescent="0.2">
      <c r="B38" s="63"/>
    </row>
    <row r="39" spans="1:10" x14ac:dyDescent="0.2">
      <c r="B39" s="63"/>
    </row>
    <row r="40" spans="1:10" x14ac:dyDescent="0.2">
      <c r="B40" s="63"/>
    </row>
    <row r="41" spans="1:10" x14ac:dyDescent="0.2">
      <c r="B41" s="63"/>
    </row>
    <row r="42" spans="1:10" ht="15" x14ac:dyDescent="0.25">
      <c r="A42" s="805" t="s">
        <v>611</v>
      </c>
      <c r="B42" s="805"/>
      <c r="C42" s="805"/>
      <c r="D42" s="805"/>
      <c r="E42" s="805"/>
      <c r="F42" s="805"/>
      <c r="G42" s="805"/>
      <c r="H42" s="805"/>
      <c r="I42" s="805"/>
      <c r="J42" s="805"/>
    </row>
    <row r="43" spans="1:10" ht="15.75" x14ac:dyDescent="0.25">
      <c r="B43" s="67"/>
    </row>
    <row r="44" spans="1:10" x14ac:dyDescent="0.2">
      <c r="B44" s="62"/>
    </row>
  </sheetData>
  <mergeCells count="5">
    <mergeCell ref="A42:J42"/>
    <mergeCell ref="A3:J3"/>
    <mergeCell ref="A14:J14"/>
    <mergeCell ref="A15:J15"/>
    <mergeCell ref="A23:J23"/>
  </mergeCells>
  <phoneticPr fontId="27" type="noConversion"/>
  <printOptions horizont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L67"/>
  <sheetViews>
    <sheetView topLeftCell="A22" zoomScaleNormal="100" zoomScaleSheetLayoutView="100" workbookViewId="0">
      <selection activeCell="M11" sqref="M11"/>
    </sheetView>
  </sheetViews>
  <sheetFormatPr defaultColWidth="22.5703125" defaultRowHeight="12.75" x14ac:dyDescent="0.2"/>
  <cols>
    <col min="1" max="1" width="58.42578125" style="26" customWidth="1"/>
    <col min="2" max="2" width="11.140625" customWidth="1"/>
    <col min="3" max="4" width="12.5703125" customWidth="1"/>
    <col min="5" max="5" width="12.140625" customWidth="1"/>
    <col min="6" max="6" width="12.7109375" customWidth="1"/>
    <col min="7" max="7" width="7.5703125" customWidth="1"/>
    <col min="8" max="10" width="7" bestFit="1" customWidth="1"/>
    <col min="11" max="11" width="8.140625" customWidth="1"/>
  </cols>
  <sheetData>
    <row r="1" spans="1:12" x14ac:dyDescent="0.2">
      <c r="F1" s="275"/>
    </row>
    <row r="2" spans="1:12" ht="18" x14ac:dyDescent="0.25">
      <c r="A2" s="808" t="s">
        <v>612</v>
      </c>
      <c r="B2" s="808"/>
      <c r="C2" s="808"/>
      <c r="D2" s="808"/>
      <c r="E2" s="808"/>
      <c r="F2" s="808"/>
    </row>
    <row r="4" spans="1:12" ht="15.75" x14ac:dyDescent="0.25">
      <c r="A4" s="810" t="s">
        <v>613</v>
      </c>
      <c r="B4" s="810"/>
      <c r="C4" s="810"/>
      <c r="D4" s="810"/>
      <c r="E4" s="810"/>
      <c r="F4" s="810"/>
    </row>
    <row r="5" spans="1:12" ht="15.75" x14ac:dyDescent="0.25">
      <c r="A5" s="3"/>
    </row>
    <row r="6" spans="1:12" ht="15.75" x14ac:dyDescent="0.25">
      <c r="A6" s="811" t="s">
        <v>62</v>
      </c>
      <c r="B6" s="811"/>
      <c r="C6" s="811"/>
      <c r="D6" s="811"/>
      <c r="E6" s="811"/>
      <c r="F6" s="811"/>
    </row>
    <row r="7" spans="1:12" ht="16.5" thickBot="1" x14ac:dyDescent="0.3">
      <c r="A7" s="694"/>
      <c r="B7" s="694"/>
      <c r="C7" s="694"/>
      <c r="D7" s="694"/>
      <c r="E7" s="694"/>
      <c r="F7" s="694"/>
    </row>
    <row r="8" spans="1:12" s="26" customFormat="1" ht="16.5" customHeight="1" thickBot="1" x14ac:dyDescent="0.25">
      <c r="A8" s="697" t="s">
        <v>623</v>
      </c>
      <c r="B8" s="703">
        <f>B49+B61</f>
        <v>6135363.4699999997</v>
      </c>
      <c r="C8" s="703">
        <f>C49+C61</f>
        <v>15501528.158</v>
      </c>
      <c r="D8" s="703">
        <f>D49+D61</f>
        <v>15578505.044950001</v>
      </c>
      <c r="E8" s="703">
        <f>E49+E61</f>
        <v>15758988.712823499</v>
      </c>
      <c r="F8" s="704">
        <f>F49+F61</f>
        <v>16031165.678379714</v>
      </c>
    </row>
    <row r="9" spans="1:12" s="26" customFormat="1" ht="16.5" customHeight="1" x14ac:dyDescent="0.2">
      <c r="A9" s="701" t="s">
        <v>621</v>
      </c>
      <c r="B9" s="696"/>
      <c r="C9" s="696"/>
      <c r="D9" s="696"/>
      <c r="E9" s="696"/>
      <c r="F9" s="696"/>
    </row>
    <row r="10" spans="1:12" ht="16.5" thickBot="1" x14ac:dyDescent="0.3">
      <c r="A10" s="698" t="s">
        <v>618</v>
      </c>
      <c r="B10" s="16"/>
      <c r="C10" s="27"/>
      <c r="D10" s="28"/>
      <c r="F10" s="28" t="s">
        <v>63</v>
      </c>
    </row>
    <row r="11" spans="1:12" ht="13.5" thickBot="1" x14ac:dyDescent="0.25">
      <c r="A11" s="413" t="s">
        <v>620</v>
      </c>
      <c r="B11" s="439" t="s">
        <v>615</v>
      </c>
      <c r="C11" s="440" t="s">
        <v>313</v>
      </c>
      <c r="D11" s="441" t="s">
        <v>425</v>
      </c>
      <c r="E11" s="441" t="s">
        <v>520</v>
      </c>
      <c r="F11" s="442" t="s">
        <v>616</v>
      </c>
    </row>
    <row r="12" spans="1:12" s="26" customFormat="1" x14ac:dyDescent="0.2">
      <c r="A12" s="410" t="s">
        <v>64</v>
      </c>
      <c r="B12" s="411">
        <f>SUM(B14:B17)</f>
        <v>4829920</v>
      </c>
      <c r="C12" s="414">
        <f>SUM(C14:C17)</f>
        <v>5249920</v>
      </c>
      <c r="D12" s="415">
        <f t="shared" ref="D12:F12" si="0">SUM(D14:D17)</f>
        <v>5485270</v>
      </c>
      <c r="E12" s="415">
        <f t="shared" si="0"/>
        <v>5731210.75</v>
      </c>
      <c r="F12" s="416">
        <f t="shared" si="0"/>
        <v>5988218.8337499993</v>
      </c>
    </row>
    <row r="13" spans="1:12" s="26" customFormat="1" x14ac:dyDescent="0.2">
      <c r="A13" s="131" t="s">
        <v>65</v>
      </c>
      <c r="B13" s="175"/>
      <c r="C13" s="412"/>
      <c r="D13" s="412"/>
      <c r="E13" s="412"/>
      <c r="F13" s="132"/>
    </row>
    <row r="14" spans="1:12" s="26" customFormat="1" ht="15.75" customHeight="1" x14ac:dyDescent="0.2">
      <c r="A14" s="213" t="s">
        <v>340</v>
      </c>
      <c r="B14" s="176">
        <v>4810000</v>
      </c>
      <c r="C14" s="151">
        <v>5230000</v>
      </c>
      <c r="D14" s="31">
        <f>(C14)*(1+$F$64)</f>
        <v>5465350</v>
      </c>
      <c r="E14" s="31">
        <f>(D14)*(1+$F$64)</f>
        <v>5711290.75</v>
      </c>
      <c r="F14" s="133">
        <f>E14*(1+$F$64)</f>
        <v>5968298.8337499993</v>
      </c>
      <c r="L14" s="800"/>
    </row>
    <row r="15" spans="1:12" s="26" customFormat="1" x14ac:dyDescent="0.2">
      <c r="A15" s="219" t="s">
        <v>66</v>
      </c>
      <c r="B15" s="179">
        <v>600</v>
      </c>
      <c r="C15" s="167">
        <v>600</v>
      </c>
      <c r="D15" s="168">
        <v>600</v>
      </c>
      <c r="E15" s="168">
        <v>600</v>
      </c>
      <c r="F15" s="180">
        <v>600</v>
      </c>
      <c r="L15" s="800"/>
    </row>
    <row r="16" spans="1:12" s="26" customFormat="1" x14ac:dyDescent="0.2">
      <c r="A16" s="254" t="s">
        <v>296</v>
      </c>
      <c r="B16" s="255">
        <v>320</v>
      </c>
      <c r="C16" s="256">
        <v>320</v>
      </c>
      <c r="D16" s="257">
        <v>320</v>
      </c>
      <c r="E16" s="257">
        <v>320</v>
      </c>
      <c r="F16" s="258">
        <v>320</v>
      </c>
      <c r="L16" s="800"/>
    </row>
    <row r="17" spans="1:10" s="26" customFormat="1" ht="13.5" thickBot="1" x14ac:dyDescent="0.25">
      <c r="A17" s="279" t="s">
        <v>310</v>
      </c>
      <c r="B17" s="280">
        <v>19000</v>
      </c>
      <c r="C17" s="281">
        <v>19000</v>
      </c>
      <c r="D17" s="282">
        <v>19000</v>
      </c>
      <c r="E17" s="282">
        <v>19000</v>
      </c>
      <c r="F17" s="283">
        <v>19000</v>
      </c>
    </row>
    <row r="18" spans="1:10" s="26" customFormat="1" x14ac:dyDescent="0.2">
      <c r="A18" s="217" t="s">
        <v>67</v>
      </c>
      <c r="B18" s="177">
        <f>SUM(B20:B28)</f>
        <v>134306.57</v>
      </c>
      <c r="C18" s="150">
        <f>SUM(C20:C28)</f>
        <v>145056.307</v>
      </c>
      <c r="D18" s="128">
        <f>SUM(D20:D28)</f>
        <v>137738.307</v>
      </c>
      <c r="E18" s="128">
        <f>SUM(E20:E28)</f>
        <v>113738.307</v>
      </c>
      <c r="F18" s="178">
        <f>SUM(F20:F28)</f>
        <v>114738.307</v>
      </c>
    </row>
    <row r="19" spans="1:10" s="26" customFormat="1" x14ac:dyDescent="0.2">
      <c r="A19" s="131" t="s">
        <v>68</v>
      </c>
      <c r="B19" s="175"/>
      <c r="C19" s="30"/>
      <c r="D19" s="30"/>
      <c r="E19" s="30"/>
      <c r="F19" s="132"/>
    </row>
    <row r="20" spans="1:10" s="26" customFormat="1" x14ac:dyDescent="0.2">
      <c r="A20" s="213" t="s">
        <v>283</v>
      </c>
      <c r="B20" s="176">
        <v>50000</v>
      </c>
      <c r="C20" s="151">
        <v>58000</v>
      </c>
      <c r="D20" s="31">
        <v>50000</v>
      </c>
      <c r="E20" s="31">
        <v>25000</v>
      </c>
      <c r="F20" s="133">
        <v>25000</v>
      </c>
    </row>
    <row r="21" spans="1:10" s="26" customFormat="1" x14ac:dyDescent="0.2">
      <c r="A21" s="213" t="s">
        <v>518</v>
      </c>
      <c r="B21" s="176">
        <v>0</v>
      </c>
      <c r="C21" s="151">
        <v>0</v>
      </c>
      <c r="D21" s="31">
        <v>0</v>
      </c>
      <c r="E21" s="31">
        <v>0</v>
      </c>
      <c r="F21" s="133">
        <v>0</v>
      </c>
    </row>
    <row r="22" spans="1:10" s="26" customFormat="1" x14ac:dyDescent="0.2">
      <c r="A22" s="213" t="s">
        <v>629</v>
      </c>
      <c r="B22" s="176">
        <v>41418.18</v>
      </c>
      <c r="C22" s="151">
        <v>42528.306999999993</v>
      </c>
      <c r="D22" s="31">
        <v>42528.306999999993</v>
      </c>
      <c r="E22" s="31">
        <v>42528.306999999993</v>
      </c>
      <c r="F22" s="133">
        <v>42528.306999999993</v>
      </c>
    </row>
    <row r="23" spans="1:10" s="26" customFormat="1" x14ac:dyDescent="0.2">
      <c r="A23" s="213" t="s">
        <v>630</v>
      </c>
      <c r="B23" s="176">
        <v>7198.39</v>
      </c>
      <c r="C23" s="151">
        <v>7073</v>
      </c>
      <c r="D23" s="31">
        <v>7073</v>
      </c>
      <c r="E23" s="31">
        <v>7073</v>
      </c>
      <c r="F23" s="133">
        <v>7073</v>
      </c>
    </row>
    <row r="24" spans="1:10" s="26" customFormat="1" ht="13.5" customHeight="1" x14ac:dyDescent="0.2">
      <c r="A24" s="218" t="s">
        <v>305</v>
      </c>
      <c r="B24" s="179">
        <v>7000</v>
      </c>
      <c r="C24" s="167">
        <v>7000</v>
      </c>
      <c r="D24" s="168">
        <v>7000</v>
      </c>
      <c r="E24" s="168">
        <v>7000</v>
      </c>
      <c r="F24" s="180">
        <v>7000</v>
      </c>
    </row>
    <row r="25" spans="1:10" s="26" customFormat="1" x14ac:dyDescent="0.2">
      <c r="A25" s="219" t="s">
        <v>306</v>
      </c>
      <c r="B25" s="186">
        <v>16553</v>
      </c>
      <c r="C25" s="187">
        <v>18318</v>
      </c>
      <c r="D25" s="188">
        <v>19000</v>
      </c>
      <c r="E25" s="188">
        <v>20000</v>
      </c>
      <c r="F25" s="189">
        <v>21000</v>
      </c>
    </row>
    <row r="26" spans="1:10" s="26" customFormat="1" x14ac:dyDescent="0.2">
      <c r="A26" s="219" t="s">
        <v>307</v>
      </c>
      <c r="B26" s="186">
        <v>8350</v>
      </c>
      <c r="C26" s="187">
        <v>8350</v>
      </c>
      <c r="D26" s="188">
        <v>8350</v>
      </c>
      <c r="E26" s="188">
        <v>8350</v>
      </c>
      <c r="F26" s="189">
        <v>8350</v>
      </c>
    </row>
    <row r="27" spans="1:10" s="26" customFormat="1" x14ac:dyDescent="0.2">
      <c r="A27" s="254" t="s">
        <v>308</v>
      </c>
      <c r="B27" s="255">
        <v>3187</v>
      </c>
      <c r="C27" s="187">
        <v>3187</v>
      </c>
      <c r="D27" s="188">
        <v>3187</v>
      </c>
      <c r="E27" s="188">
        <v>3187</v>
      </c>
      <c r="F27" s="189">
        <v>3187</v>
      </c>
      <c r="G27" s="294"/>
      <c r="H27" s="294"/>
      <c r="I27" s="294"/>
      <c r="J27" s="294"/>
    </row>
    <row r="28" spans="1:10" s="26" customFormat="1" ht="13.5" thickBot="1" x14ac:dyDescent="0.25">
      <c r="A28" s="254" t="s">
        <v>309</v>
      </c>
      <c r="B28" s="255">
        <v>600</v>
      </c>
      <c r="C28" s="187">
        <v>600</v>
      </c>
      <c r="D28" s="188">
        <v>600</v>
      </c>
      <c r="E28" s="188">
        <v>600</v>
      </c>
      <c r="F28" s="189">
        <v>600</v>
      </c>
      <c r="G28" s="392"/>
      <c r="H28" s="392"/>
      <c r="I28" s="392"/>
      <c r="J28" s="392"/>
    </row>
    <row r="29" spans="1:10" s="26" customFormat="1" ht="13.5" thickBot="1" x14ac:dyDescent="0.25">
      <c r="A29" s="129" t="s">
        <v>619</v>
      </c>
      <c r="B29" s="616">
        <f>B31+B34+B35+B36+B37+B38</f>
        <v>358136.9</v>
      </c>
      <c r="C29" s="617">
        <f t="shared" ref="C29:F29" si="1">C31+C34+C35+C36+C37+C38</f>
        <v>462868.95999999996</v>
      </c>
      <c r="D29" s="618">
        <f t="shared" si="1"/>
        <v>442790.30239999999</v>
      </c>
      <c r="E29" s="618">
        <f t="shared" si="1"/>
        <v>392908.49849600001</v>
      </c>
      <c r="F29" s="619">
        <f t="shared" si="1"/>
        <v>398231.42243584001</v>
      </c>
    </row>
    <row r="30" spans="1:10" s="26" customFormat="1" x14ac:dyDescent="0.2">
      <c r="A30" s="131" t="s">
        <v>68</v>
      </c>
      <c r="B30" s="175"/>
      <c r="C30" s="30"/>
      <c r="D30" s="30"/>
      <c r="E30" s="30"/>
      <c r="F30" s="132"/>
    </row>
    <row r="31" spans="1:10" s="26" customFormat="1" x14ac:dyDescent="0.2">
      <c r="A31" s="213" t="s">
        <v>69</v>
      </c>
      <c r="B31" s="176">
        <f>B33</f>
        <v>118301.5</v>
      </c>
      <c r="C31" s="151">
        <f>C33</f>
        <v>123033.56</v>
      </c>
      <c r="D31" s="31">
        <f>D33</f>
        <v>127954.90240000001</v>
      </c>
      <c r="E31" s="31">
        <f>E33</f>
        <v>133073.09849600002</v>
      </c>
      <c r="F31" s="133">
        <f>F33</f>
        <v>138396.02243584002</v>
      </c>
    </row>
    <row r="32" spans="1:10" s="26" customFormat="1" x14ac:dyDescent="0.2">
      <c r="A32" s="131" t="s">
        <v>70</v>
      </c>
      <c r="B32" s="181"/>
      <c r="C32" s="152"/>
      <c r="D32" s="32"/>
      <c r="E32" s="32"/>
      <c r="F32" s="182"/>
    </row>
    <row r="33" spans="1:6" s="26" customFormat="1" x14ac:dyDescent="0.2">
      <c r="A33" s="131" t="s">
        <v>631</v>
      </c>
      <c r="B33" s="183">
        <v>118301.5</v>
      </c>
      <c r="C33" s="220">
        <f>118301.5*1.04</f>
        <v>123033.56</v>
      </c>
      <c r="D33" s="221">
        <f>C33*(1+$F$65)</f>
        <v>127954.90240000001</v>
      </c>
      <c r="E33" s="221">
        <f>D33*(1+$F$65)</f>
        <v>133073.09849600002</v>
      </c>
      <c r="F33" s="222">
        <f>E33*(1+$F$65)</f>
        <v>138396.02243584002</v>
      </c>
    </row>
    <row r="34" spans="1:6" s="26" customFormat="1" x14ac:dyDescent="0.2">
      <c r="A34" s="213" t="s">
        <v>632</v>
      </c>
      <c r="B34" s="176">
        <v>89835.4</v>
      </c>
      <c r="C34" s="151">
        <v>89835.4</v>
      </c>
      <c r="D34" s="31">
        <v>89835.4</v>
      </c>
      <c r="E34" s="31">
        <v>89835.4</v>
      </c>
      <c r="F34" s="133">
        <v>89835.4</v>
      </c>
    </row>
    <row r="35" spans="1:6" s="26" customFormat="1" x14ac:dyDescent="0.2">
      <c r="A35" s="213" t="s">
        <v>617</v>
      </c>
      <c r="B35" s="176">
        <v>150000</v>
      </c>
      <c r="C35" s="151">
        <v>170000</v>
      </c>
      <c r="D35" s="31">
        <v>170000</v>
      </c>
      <c r="E35" s="31">
        <v>170000</v>
      </c>
      <c r="F35" s="133">
        <v>170000</v>
      </c>
    </row>
    <row r="36" spans="1:6" s="26" customFormat="1" x14ac:dyDescent="0.2">
      <c r="A36" s="757" t="s">
        <v>799</v>
      </c>
      <c r="B36" s="176"/>
      <c r="C36" s="758">
        <v>25000</v>
      </c>
      <c r="D36" s="31">
        <v>0</v>
      </c>
      <c r="E36" s="31">
        <v>0</v>
      </c>
      <c r="F36" s="133">
        <v>0</v>
      </c>
    </row>
    <row r="37" spans="1:6" s="26" customFormat="1" x14ac:dyDescent="0.2">
      <c r="A37" s="757" t="s">
        <v>800</v>
      </c>
      <c r="B37" s="176"/>
      <c r="C37" s="758">
        <v>55000</v>
      </c>
      <c r="D37" s="759">
        <v>55000</v>
      </c>
      <c r="E37" s="31">
        <v>0</v>
      </c>
      <c r="F37" s="133">
        <v>0</v>
      </c>
    </row>
    <row r="38" spans="1:6" s="26" customFormat="1" ht="13.5" thickBot="1" x14ac:dyDescent="0.25">
      <c r="A38" s="650" t="s">
        <v>798</v>
      </c>
      <c r="B38" s="176">
        <v>0</v>
      </c>
      <c r="C38" s="151">
        <v>0</v>
      </c>
      <c r="D38" s="651">
        <v>0</v>
      </c>
      <c r="E38" s="651">
        <v>0</v>
      </c>
      <c r="F38" s="652">
        <v>0</v>
      </c>
    </row>
    <row r="39" spans="1:6" s="26" customFormat="1" ht="13.5" thickBot="1" x14ac:dyDescent="0.25">
      <c r="A39" s="214" t="s">
        <v>71</v>
      </c>
      <c r="B39" s="612">
        <v>0</v>
      </c>
      <c r="C39" s="613">
        <v>0</v>
      </c>
      <c r="D39" s="614">
        <v>0</v>
      </c>
      <c r="E39" s="614">
        <v>0</v>
      </c>
      <c r="F39" s="615">
        <v>0</v>
      </c>
    </row>
    <row r="40" spans="1:6" s="26" customFormat="1" ht="13.5" thickBot="1" x14ac:dyDescent="0.25">
      <c r="A40" s="215" t="s">
        <v>72</v>
      </c>
      <c r="B40" s="616">
        <f>B29+B18+B12</f>
        <v>5322363.47</v>
      </c>
      <c r="C40" s="617">
        <f>C29+C18+C12+C39</f>
        <v>5857845.267</v>
      </c>
      <c r="D40" s="618">
        <f>D29+D18+D12+D39</f>
        <v>6065798.6094000004</v>
      </c>
      <c r="E40" s="618">
        <f>E29+E18+E12+E39</f>
        <v>6237857.5554959998</v>
      </c>
      <c r="F40" s="619">
        <f>F29+F18+F12+F39</f>
        <v>6501188.563185839</v>
      </c>
    </row>
    <row r="41" spans="1:6" s="26" customFormat="1" ht="13.5" thickBot="1" x14ac:dyDescent="0.25">
      <c r="A41" s="216" t="s">
        <v>499</v>
      </c>
      <c r="B41" s="610">
        <f>SUM(B42:B48)</f>
        <v>813000</v>
      </c>
      <c r="C41" s="611">
        <f>SUM(C42:C48)</f>
        <v>139000</v>
      </c>
      <c r="D41" s="611">
        <f>SUM(D42:D48)</f>
        <v>0</v>
      </c>
      <c r="E41" s="611">
        <f>SUM(E42:E48)</f>
        <v>0</v>
      </c>
      <c r="F41" s="620">
        <f>SUM(F42:F48)</f>
        <v>0</v>
      </c>
    </row>
    <row r="42" spans="1:6" s="26" customFormat="1" x14ac:dyDescent="0.2">
      <c r="A42" s="129" t="s">
        <v>73</v>
      </c>
      <c r="B42" s="174">
        <v>0</v>
      </c>
      <c r="C42" s="149">
        <v>0</v>
      </c>
      <c r="D42" s="29">
        <v>0</v>
      </c>
      <c r="E42" s="29">
        <v>0</v>
      </c>
      <c r="F42" s="130">
        <v>0</v>
      </c>
    </row>
    <row r="43" spans="1:6" s="26" customFormat="1" ht="22.5" x14ac:dyDescent="0.2">
      <c r="A43" s="597" t="s">
        <v>314</v>
      </c>
      <c r="B43" s="598">
        <v>420000</v>
      </c>
      <c r="C43" s="599"/>
      <c r="D43" s="600">
        <v>0</v>
      </c>
      <c r="E43" s="600">
        <v>0</v>
      </c>
      <c r="F43" s="601">
        <v>0</v>
      </c>
    </row>
    <row r="44" spans="1:6" s="26" customFormat="1" x14ac:dyDescent="0.2">
      <c r="A44" s="622" t="s">
        <v>614</v>
      </c>
      <c r="B44" s="623">
        <v>130000</v>
      </c>
      <c r="C44" s="624">
        <v>100000</v>
      </c>
      <c r="D44" s="625">
        <v>0</v>
      </c>
      <c r="E44" s="625">
        <v>0</v>
      </c>
      <c r="F44" s="626">
        <v>0</v>
      </c>
    </row>
    <row r="45" spans="1:6" s="26" customFormat="1" ht="22.5" x14ac:dyDescent="0.2">
      <c r="A45" s="622" t="s">
        <v>653</v>
      </c>
      <c r="B45" s="623">
        <v>0</v>
      </c>
      <c r="C45" s="624">
        <v>39000</v>
      </c>
      <c r="D45" s="625">
        <v>0</v>
      </c>
      <c r="E45" s="625">
        <v>0</v>
      </c>
      <c r="F45" s="626">
        <v>0</v>
      </c>
    </row>
    <row r="46" spans="1:6" s="26" customFormat="1" ht="24.75" customHeight="1" x14ac:dyDescent="0.2">
      <c r="A46" s="622" t="s">
        <v>639</v>
      </c>
      <c r="B46" s="623">
        <v>34000</v>
      </c>
      <c r="C46" s="624"/>
      <c r="D46" s="625">
        <v>0</v>
      </c>
      <c r="E46" s="625">
        <v>0</v>
      </c>
      <c r="F46" s="626">
        <v>0</v>
      </c>
    </row>
    <row r="47" spans="1:6" s="26" customFormat="1" x14ac:dyDescent="0.2">
      <c r="A47" s="622" t="s">
        <v>652</v>
      </c>
      <c r="B47" s="623">
        <v>99000</v>
      </c>
      <c r="C47" s="624"/>
      <c r="D47" s="625">
        <v>0</v>
      </c>
      <c r="E47" s="625">
        <v>0</v>
      </c>
      <c r="F47" s="626">
        <v>0</v>
      </c>
    </row>
    <row r="48" spans="1:6" s="26" customFormat="1" ht="13.5" customHeight="1" thickBot="1" x14ac:dyDescent="0.25">
      <c r="A48" s="627" t="s">
        <v>637</v>
      </c>
      <c r="B48" s="593">
        <v>130000</v>
      </c>
      <c r="C48" s="594"/>
      <c r="D48" s="595">
        <v>0</v>
      </c>
      <c r="E48" s="595">
        <v>0</v>
      </c>
      <c r="F48" s="596">
        <v>0</v>
      </c>
    </row>
    <row r="49" spans="1:6" s="26" customFormat="1" ht="16.5" customHeight="1" thickBot="1" x14ac:dyDescent="0.25">
      <c r="A49" s="695" t="s">
        <v>622</v>
      </c>
      <c r="B49" s="602">
        <f>B40+B41</f>
        <v>6135363.4699999997</v>
      </c>
      <c r="C49" s="603">
        <f>C40+C41</f>
        <v>5996845.267</v>
      </c>
      <c r="D49" s="603">
        <f t="shared" ref="D49:F49" si="2">D40+D41</f>
        <v>6065798.6094000004</v>
      </c>
      <c r="E49" s="603">
        <f t="shared" si="2"/>
        <v>6237857.5554959998</v>
      </c>
      <c r="F49" s="621">
        <f t="shared" si="2"/>
        <v>6501188.563185839</v>
      </c>
    </row>
    <row r="51" spans="1:6" ht="16.5" thickBot="1" x14ac:dyDescent="0.3">
      <c r="A51" s="699" t="s">
        <v>636</v>
      </c>
      <c r="B51" s="16"/>
      <c r="C51" s="27"/>
      <c r="D51" s="28"/>
      <c r="F51" s="28" t="s">
        <v>63</v>
      </c>
    </row>
    <row r="52" spans="1:6" ht="13.5" thickBot="1" x14ac:dyDescent="0.25">
      <c r="A52" s="413" t="s">
        <v>625</v>
      </c>
      <c r="B52" s="439" t="s">
        <v>615</v>
      </c>
      <c r="C52" s="440" t="s">
        <v>313</v>
      </c>
      <c r="D52" s="441" t="s">
        <v>425</v>
      </c>
      <c r="E52" s="441" t="s">
        <v>520</v>
      </c>
      <c r="F52" s="442" t="s">
        <v>616</v>
      </c>
    </row>
    <row r="53" spans="1:6" x14ac:dyDescent="0.2">
      <c r="A53" s="700" t="s">
        <v>638</v>
      </c>
      <c r="B53" s="623">
        <f>SUM(B55:B60)</f>
        <v>0</v>
      </c>
      <c r="C53" s="624">
        <f>SUM(C55:C60)</f>
        <v>9504682.8910000008</v>
      </c>
      <c r="D53" s="625">
        <f>SUM(D55:D60)</f>
        <v>9512706.4355500005</v>
      </c>
      <c r="E53" s="625">
        <f>SUM(E55:E60)</f>
        <v>9521131.1573274992</v>
      </c>
      <c r="F53" s="626">
        <f>SUM(F55:F60)</f>
        <v>9529977.1151938755</v>
      </c>
    </row>
    <row r="54" spans="1:6" x14ac:dyDescent="0.2">
      <c r="A54" s="131" t="s">
        <v>68</v>
      </c>
      <c r="B54" s="175"/>
      <c r="C54" s="30"/>
      <c r="D54" s="30"/>
      <c r="E54" s="30"/>
      <c r="F54" s="132"/>
    </row>
    <row r="55" spans="1:6" x14ac:dyDescent="0.2">
      <c r="A55" s="702" t="s">
        <v>626</v>
      </c>
      <c r="B55" s="176"/>
      <c r="C55" s="151">
        <v>363352</v>
      </c>
      <c r="D55" s="31">
        <v>363352</v>
      </c>
      <c r="E55" s="31">
        <v>363352</v>
      </c>
      <c r="F55" s="133">
        <v>363352</v>
      </c>
    </row>
    <row r="56" spans="1:6" x14ac:dyDescent="0.2">
      <c r="A56" s="702" t="s">
        <v>627</v>
      </c>
      <c r="B56" s="176"/>
      <c r="C56" s="151">
        <v>2130000</v>
      </c>
      <c r="D56" s="31">
        <v>2130000</v>
      </c>
      <c r="E56" s="31">
        <v>2130000</v>
      </c>
      <c r="F56" s="133">
        <v>2130000</v>
      </c>
    </row>
    <row r="57" spans="1:6" x14ac:dyDescent="0.2">
      <c r="A57" s="702" t="s">
        <v>813</v>
      </c>
      <c r="B57" s="176"/>
      <c r="C57" s="151">
        <v>5820000</v>
      </c>
      <c r="D57" s="31">
        <v>5820000</v>
      </c>
      <c r="E57" s="31">
        <v>5820000</v>
      </c>
      <c r="F57" s="133">
        <v>5820000</v>
      </c>
    </row>
    <row r="58" spans="1:6" x14ac:dyDescent="0.2">
      <c r="A58" s="702" t="s">
        <v>815</v>
      </c>
      <c r="B58" s="176"/>
      <c r="C58" s="151">
        <v>1030860</v>
      </c>
      <c r="D58" s="31">
        <v>1030860</v>
      </c>
      <c r="E58" s="31">
        <v>1030860</v>
      </c>
      <c r="F58" s="133">
        <v>1030860</v>
      </c>
    </row>
    <row r="59" spans="1:6" ht="22.5" x14ac:dyDescent="0.2">
      <c r="A59" s="702" t="s">
        <v>628</v>
      </c>
      <c r="B59" s="179"/>
      <c r="C59" s="167">
        <v>160470.89100000003</v>
      </c>
      <c r="D59" s="168">
        <v>168494.43555000005</v>
      </c>
      <c r="E59" s="168">
        <v>176919.15732750006</v>
      </c>
      <c r="F59" s="180">
        <v>185765.11519387507</v>
      </c>
    </row>
    <row r="60" spans="1:6" ht="13.5" thickBot="1" x14ac:dyDescent="0.25">
      <c r="A60" s="650"/>
      <c r="B60" s="176"/>
      <c r="C60" s="151"/>
      <c r="D60" s="651"/>
      <c r="E60" s="651"/>
      <c r="F60" s="652"/>
    </row>
    <row r="61" spans="1:6" ht="13.5" thickBot="1" x14ac:dyDescent="0.25">
      <c r="A61" s="695" t="s">
        <v>624</v>
      </c>
      <c r="B61" s="602">
        <f>B53</f>
        <v>0</v>
      </c>
      <c r="C61" s="602">
        <f t="shared" ref="C61:F61" si="3">C53</f>
        <v>9504682.8910000008</v>
      </c>
      <c r="D61" s="602">
        <f t="shared" si="3"/>
        <v>9512706.4355500005</v>
      </c>
      <c r="E61" s="602">
        <f t="shared" si="3"/>
        <v>9521131.1573274992</v>
      </c>
      <c r="F61" s="785">
        <f t="shared" si="3"/>
        <v>9529977.1151938755</v>
      </c>
    </row>
    <row r="63" spans="1:6" ht="15" customHeight="1" x14ac:dyDescent="0.2">
      <c r="A63" s="33" t="s">
        <v>115</v>
      </c>
    </row>
    <row r="64" spans="1:6" s="26" customFormat="1" ht="27" customHeight="1" x14ac:dyDescent="0.2">
      <c r="A64" s="809" t="s">
        <v>842</v>
      </c>
      <c r="B64" s="809"/>
      <c r="C64" s="809"/>
      <c r="D64" s="809"/>
      <c r="E64" s="809"/>
      <c r="F64" s="444">
        <v>4.4999999999999998E-2</v>
      </c>
    </row>
    <row r="65" spans="1:6" ht="24.75" customHeight="1" x14ac:dyDescent="0.2">
      <c r="A65" s="809" t="s">
        <v>633</v>
      </c>
      <c r="B65" s="809"/>
      <c r="C65" s="809"/>
      <c r="D65" s="809"/>
      <c r="E65" s="809"/>
      <c r="F65" s="443">
        <v>0.04</v>
      </c>
    </row>
    <row r="66" spans="1:6" x14ac:dyDescent="0.2">
      <c r="A66" s="809" t="s">
        <v>634</v>
      </c>
      <c r="B66" s="809"/>
      <c r="C66" s="809"/>
      <c r="D66" s="809"/>
      <c r="E66" s="809"/>
      <c r="F66" s="809"/>
    </row>
    <row r="67" spans="1:6" ht="22.5" customHeight="1" x14ac:dyDescent="0.2">
      <c r="A67" s="809" t="s">
        <v>635</v>
      </c>
      <c r="B67" s="809"/>
      <c r="C67" s="809"/>
      <c r="D67" s="809"/>
      <c r="E67" s="809"/>
    </row>
  </sheetData>
  <sheetProtection selectLockedCells="1" selectUnlockedCells="1"/>
  <mergeCells count="7">
    <mergeCell ref="A67:E67"/>
    <mergeCell ref="A65:E65"/>
    <mergeCell ref="A66:F66"/>
    <mergeCell ref="A2:F2"/>
    <mergeCell ref="A4:F4"/>
    <mergeCell ref="A6:F6"/>
    <mergeCell ref="A64:E64"/>
  </mergeCells>
  <phoneticPr fontId="27" type="noConversion"/>
  <printOptions horizontalCentered="1"/>
  <pageMargins left="0.19685039370078741" right="0.19685039370078741" top="0.19685039370078741" bottom="0.19685039370078741" header="0.31496062992125984" footer="0.31496062992125984"/>
  <pageSetup paperSize="9" scale="85" firstPageNumber="0" fitToHeight="0" orientation="portrait" r:id="rId1"/>
  <headerFooter alignWithMargins="0"/>
  <ignoredErrors>
    <ignoredError sqref="C49" formula="1"/>
    <ignoredError sqref="B8:F8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Q172"/>
  <sheetViews>
    <sheetView topLeftCell="A77" zoomScale="106" zoomScaleNormal="106" zoomScaleSheetLayoutView="100" workbookViewId="0">
      <selection activeCell="J2" sqref="J2"/>
    </sheetView>
  </sheetViews>
  <sheetFormatPr defaultRowHeight="12.75" x14ac:dyDescent="0.2"/>
  <cols>
    <col min="1" max="1" width="4" style="1" customWidth="1"/>
    <col min="2" max="2" width="25.7109375" customWidth="1"/>
    <col min="3" max="3" width="4.28515625" style="2" customWidth="1"/>
    <col min="4" max="4" width="18.5703125" customWidth="1"/>
    <col min="5" max="5" width="13" customWidth="1"/>
    <col min="6" max="6" width="14.140625" style="134" customWidth="1"/>
    <col min="7" max="8" width="11.85546875" bestFit="1" customWidth="1"/>
    <col min="9" max="9" width="12.7109375" customWidth="1"/>
    <col min="11" max="15" width="10.140625" style="25" bestFit="1" customWidth="1"/>
  </cols>
  <sheetData>
    <row r="1" spans="1:9" ht="18" x14ac:dyDescent="0.25">
      <c r="A1" s="808" t="s">
        <v>612</v>
      </c>
      <c r="B1" s="808"/>
      <c r="C1" s="808"/>
      <c r="D1" s="808"/>
      <c r="E1" s="808"/>
      <c r="F1" s="808"/>
      <c r="G1" s="808"/>
      <c r="H1" s="808"/>
      <c r="I1" s="808"/>
    </row>
    <row r="2" spans="1:9" ht="11.25" customHeight="1" x14ac:dyDescent="0.25">
      <c r="E2" s="3"/>
      <c r="F2" s="184"/>
      <c r="G2" s="3"/>
      <c r="H2" s="3"/>
      <c r="I2" s="3"/>
    </row>
    <row r="3" spans="1:9" ht="15" customHeight="1" x14ac:dyDescent="0.25">
      <c r="A3" s="811" t="s">
        <v>640</v>
      </c>
      <c r="B3" s="811"/>
      <c r="C3" s="811"/>
      <c r="D3" s="811"/>
      <c r="E3" s="811"/>
      <c r="F3" s="811"/>
      <c r="G3" s="811"/>
      <c r="H3" s="811"/>
      <c r="I3" s="811"/>
    </row>
    <row r="4" spans="1:9" ht="10.5" customHeight="1" x14ac:dyDescent="0.25">
      <c r="E4" s="4"/>
      <c r="F4" s="185"/>
      <c r="G4" s="4"/>
      <c r="H4" s="4"/>
      <c r="I4" s="4"/>
    </row>
    <row r="5" spans="1:9" ht="15" customHeight="1" x14ac:dyDescent="0.25">
      <c r="A5" s="811" t="s">
        <v>0</v>
      </c>
      <c r="B5" s="811"/>
      <c r="C5" s="811"/>
      <c r="D5" s="811"/>
      <c r="E5" s="811"/>
      <c r="F5" s="811"/>
      <c r="G5" s="811"/>
      <c r="H5" s="811"/>
      <c r="I5" s="811"/>
    </row>
    <row r="6" spans="1:9" ht="6.75" customHeight="1" x14ac:dyDescent="0.25">
      <c r="E6" s="3"/>
      <c r="G6" s="3"/>
      <c r="H6" s="3"/>
      <c r="I6" s="3"/>
    </row>
    <row r="7" spans="1:9" ht="15" customHeight="1" x14ac:dyDescent="0.25">
      <c r="A7" s="810" t="s">
        <v>803</v>
      </c>
      <c r="B7" s="810"/>
      <c r="C7" s="810"/>
      <c r="D7" s="810"/>
      <c r="E7" s="810"/>
      <c r="F7" s="810"/>
      <c r="G7" s="810"/>
      <c r="H7" s="810"/>
      <c r="I7" s="810"/>
    </row>
    <row r="8" spans="1:9" ht="8.25" customHeight="1" x14ac:dyDescent="0.25">
      <c r="G8" s="3"/>
      <c r="H8" s="3"/>
      <c r="I8" s="3"/>
    </row>
    <row r="9" spans="1:9" ht="15" customHeight="1" thickBot="1" x14ac:dyDescent="0.3">
      <c r="E9" s="3"/>
      <c r="G9" s="3"/>
      <c r="H9" s="3"/>
      <c r="I9" s="5" t="s">
        <v>1</v>
      </c>
    </row>
    <row r="10" spans="1:9" ht="15" customHeight="1" thickBot="1" x14ac:dyDescent="0.25">
      <c r="A10" s="6" t="s">
        <v>641</v>
      </c>
      <c r="B10" s="445"/>
      <c r="C10" s="446"/>
      <c r="D10" s="447"/>
      <c r="E10" s="439" t="s">
        <v>615</v>
      </c>
      <c r="F10" s="440" t="s">
        <v>313</v>
      </c>
      <c r="G10" s="441" t="s">
        <v>425</v>
      </c>
      <c r="H10" s="441" t="s">
        <v>520</v>
      </c>
      <c r="I10" s="442" t="s">
        <v>616</v>
      </c>
    </row>
    <row r="11" spans="1:9" ht="15" customHeight="1" x14ac:dyDescent="0.2">
      <c r="A11" s="7" t="s">
        <v>644</v>
      </c>
      <c r="B11" s="642"/>
      <c r="C11" s="8"/>
      <c r="D11" s="55"/>
      <c r="E11" s="308">
        <f>Příjmy!B12</f>
        <v>4829920</v>
      </c>
      <c r="F11" s="312">
        <f>Příjmy!C12</f>
        <v>5249920</v>
      </c>
      <c r="G11" s="14">
        <f>Příjmy!D12</f>
        <v>5485270</v>
      </c>
      <c r="H11" s="14">
        <f>Příjmy!E12</f>
        <v>5731210.75</v>
      </c>
      <c r="I11" s="474">
        <f>Příjmy!F12</f>
        <v>5988218.8337499993</v>
      </c>
    </row>
    <row r="12" spans="1:9" ht="15" customHeight="1" x14ac:dyDescent="0.2">
      <c r="A12" s="9" t="s">
        <v>2</v>
      </c>
      <c r="B12" s="643"/>
      <c r="C12" s="10"/>
      <c r="D12" s="56"/>
      <c r="E12" s="309">
        <f>Příjmy!B18</f>
        <v>134306.57</v>
      </c>
      <c r="F12" s="311">
        <f>Příjmy!C18</f>
        <v>145056.307</v>
      </c>
      <c r="G12" s="11">
        <f>Příjmy!D18</f>
        <v>137738.307</v>
      </c>
      <c r="H12" s="11">
        <f>Příjmy!E18</f>
        <v>113738.307</v>
      </c>
      <c r="I12" s="475">
        <f>Příjmy!F18</f>
        <v>114738.307</v>
      </c>
    </row>
    <row r="13" spans="1:9" ht="15" customHeight="1" x14ac:dyDescent="0.2">
      <c r="A13" s="12" t="s">
        <v>3</v>
      </c>
      <c r="B13" s="644"/>
      <c r="C13" s="13"/>
      <c r="D13" s="57"/>
      <c r="E13" s="309">
        <f>Příjmy!B39</f>
        <v>0</v>
      </c>
      <c r="F13" s="311">
        <f>Příjmy!C39</f>
        <v>0</v>
      </c>
      <c r="G13" s="11">
        <f>Příjmy!D39</f>
        <v>0</v>
      </c>
      <c r="H13" s="11">
        <f>Příjmy!E39</f>
        <v>0</v>
      </c>
      <c r="I13" s="475">
        <f>Příjmy!F39</f>
        <v>0</v>
      </c>
    </row>
    <row r="14" spans="1:9" ht="15" customHeight="1" x14ac:dyDescent="0.2">
      <c r="A14" s="9" t="s">
        <v>643</v>
      </c>
      <c r="B14" s="643"/>
      <c r="C14" s="10"/>
      <c r="D14" s="56"/>
      <c r="E14" s="308">
        <f>Příjmy!B29</f>
        <v>358136.9</v>
      </c>
      <c r="F14" s="312">
        <f>Příjmy!C29</f>
        <v>462868.95999999996</v>
      </c>
      <c r="G14" s="14">
        <f>Příjmy!D29</f>
        <v>442790.30239999999</v>
      </c>
      <c r="H14" s="14">
        <f>Příjmy!E29</f>
        <v>392908.49849600001</v>
      </c>
      <c r="I14" s="474">
        <f>Příjmy!F29</f>
        <v>398231.42243584001</v>
      </c>
    </row>
    <row r="15" spans="1:9" ht="15" customHeight="1" x14ac:dyDescent="0.2">
      <c r="A15" s="705" t="s">
        <v>645</v>
      </c>
      <c r="B15" s="706"/>
      <c r="C15" s="707"/>
      <c r="D15" s="56"/>
      <c r="E15" s="708">
        <f>Příjmy!B61</f>
        <v>0</v>
      </c>
      <c r="F15" s="709">
        <f>Příjmy!C61</f>
        <v>9504682.8910000008</v>
      </c>
      <c r="G15" s="710">
        <f>Příjmy!D61</f>
        <v>9512706.4355500005</v>
      </c>
      <c r="H15" s="710">
        <f>Příjmy!E61</f>
        <v>9521131.1573274992</v>
      </c>
      <c r="I15" s="711">
        <f>Příjmy!F61</f>
        <v>9529977.1151938755</v>
      </c>
    </row>
    <row r="16" spans="1:9" ht="15" customHeight="1" thickBot="1" x14ac:dyDescent="0.25">
      <c r="A16" s="448" t="s">
        <v>300</v>
      </c>
      <c r="B16" s="645"/>
      <c r="C16" s="449"/>
      <c r="D16" s="450"/>
      <c r="E16" s="308">
        <f>Příjmy!B41</f>
        <v>813000</v>
      </c>
      <c r="F16" s="312">
        <f>Příjmy!C41</f>
        <v>139000</v>
      </c>
      <c r="G16" s="607">
        <f>Příjmy!D41</f>
        <v>0</v>
      </c>
      <c r="H16" s="607">
        <f>Příjmy!E41</f>
        <v>0</v>
      </c>
      <c r="I16" s="646">
        <f>Příjmy!F41</f>
        <v>0</v>
      </c>
    </row>
    <row r="17" spans="1:15" s="16" customFormat="1" ht="15" customHeight="1" thickBot="1" x14ac:dyDescent="0.25">
      <c r="A17" s="15" t="s">
        <v>642</v>
      </c>
      <c r="B17" s="647"/>
      <c r="C17" s="648"/>
      <c r="D17" s="649"/>
      <c r="E17" s="310">
        <f>SUM(E11:E16)</f>
        <v>6135363.4700000007</v>
      </c>
      <c r="F17" s="438">
        <f t="shared" ref="F17:I17" si="0">SUM(F11:F16)</f>
        <v>15501528.158</v>
      </c>
      <c r="G17" s="438">
        <f t="shared" si="0"/>
        <v>15578505.044950001</v>
      </c>
      <c r="H17" s="438">
        <f t="shared" si="0"/>
        <v>15758988.712823499</v>
      </c>
      <c r="I17" s="313">
        <f t="shared" si="0"/>
        <v>16031165.678379714</v>
      </c>
      <c r="K17" s="405"/>
      <c r="L17" s="405"/>
      <c r="M17" s="405"/>
      <c r="N17" s="405"/>
      <c r="O17" s="405"/>
    </row>
    <row r="18" spans="1:15" ht="15" customHeight="1" x14ac:dyDescent="0.25">
      <c r="E18" s="3"/>
      <c r="G18" s="3"/>
      <c r="H18" s="3"/>
      <c r="I18" s="3"/>
    </row>
    <row r="19" spans="1:15" ht="15" customHeight="1" x14ac:dyDescent="0.25">
      <c r="A19" s="819" t="s">
        <v>4</v>
      </c>
      <c r="B19" s="819"/>
      <c r="C19" s="819"/>
      <c r="D19" s="819"/>
      <c r="E19" s="819"/>
      <c r="F19" s="819"/>
      <c r="G19" s="819"/>
      <c r="H19" s="819"/>
      <c r="I19" s="819"/>
    </row>
    <row r="20" spans="1:15" x14ac:dyDescent="0.2">
      <c r="E20" s="585"/>
      <c r="F20" s="585"/>
      <c r="G20" s="585"/>
      <c r="H20" s="585"/>
      <c r="I20" s="585"/>
      <c r="J20" s="586"/>
      <c r="K20" s="590"/>
    </row>
    <row r="21" spans="1:15" ht="16.5" thickBot="1" x14ac:dyDescent="0.25">
      <c r="A21" s="699" t="s">
        <v>805</v>
      </c>
      <c r="I21" s="5" t="s">
        <v>1</v>
      </c>
    </row>
    <row r="22" spans="1:15" s="17" customFormat="1" ht="13.5" thickBot="1" x14ac:dyDescent="0.25">
      <c r="A22" s="205" t="s">
        <v>5</v>
      </c>
      <c r="B22" s="206" t="s">
        <v>6</v>
      </c>
      <c r="C22" s="207" t="s">
        <v>7</v>
      </c>
      <c r="D22" s="252" t="s">
        <v>8</v>
      </c>
      <c r="E22" s="439" t="s">
        <v>615</v>
      </c>
      <c r="F22" s="440" t="s">
        <v>313</v>
      </c>
      <c r="G22" s="441" t="s">
        <v>425</v>
      </c>
      <c r="H22" s="441" t="s">
        <v>520</v>
      </c>
      <c r="I22" s="442" t="s">
        <v>616</v>
      </c>
      <c r="K22" s="406"/>
      <c r="L22" s="406"/>
      <c r="M22" s="406"/>
      <c r="N22" s="406"/>
      <c r="O22" s="406"/>
    </row>
    <row r="23" spans="1:15" s="16" customFormat="1" x14ac:dyDescent="0.2">
      <c r="A23" s="817" t="s">
        <v>9</v>
      </c>
      <c r="B23" s="202" t="s">
        <v>10</v>
      </c>
      <c r="C23" s="203" t="s">
        <v>11</v>
      </c>
      <c r="D23" s="204" t="s">
        <v>11</v>
      </c>
      <c r="E23" s="401">
        <f>SUM(E24:E31)</f>
        <v>71535.11</v>
      </c>
      <c r="F23" s="457">
        <f>SUM(F24:F31)</f>
        <v>81750.714999999997</v>
      </c>
      <c r="G23" s="401">
        <f>SUM(G24:G31)</f>
        <v>80759.399999999994</v>
      </c>
      <c r="H23" s="401">
        <f>SUM(H24:H31)</f>
        <v>82059.399999999994</v>
      </c>
      <c r="I23" s="402">
        <f>SUM(I24:I31)</f>
        <v>80759.399999999994</v>
      </c>
      <c r="K23" s="405"/>
      <c r="L23" s="405"/>
      <c r="M23" s="405"/>
      <c r="N23" s="405"/>
      <c r="O23" s="405"/>
    </row>
    <row r="24" spans="1:15" x14ac:dyDescent="0.2">
      <c r="A24" s="817"/>
      <c r="B24" s="812" t="s">
        <v>12</v>
      </c>
      <c r="C24" s="20">
        <v>910</v>
      </c>
      <c r="D24" s="59" t="s">
        <v>13</v>
      </c>
      <c r="E24" s="469">
        <f>Výdaje!D10</f>
        <v>4994.8</v>
      </c>
      <c r="F24" s="458">
        <f>Výdaje!E10</f>
        <v>4944.8</v>
      </c>
      <c r="G24" s="21">
        <f>Výdaje!F10</f>
        <v>4944.8</v>
      </c>
      <c r="H24" s="21">
        <f>Výdaje!G10</f>
        <v>4944.8</v>
      </c>
      <c r="I24" s="159">
        <f>Výdaje!H10</f>
        <v>4944.8</v>
      </c>
    </row>
    <row r="25" spans="1:15" x14ac:dyDescent="0.2">
      <c r="A25" s="817"/>
      <c r="B25" s="813"/>
      <c r="C25" s="22">
        <v>914</v>
      </c>
      <c r="D25" s="60" t="s">
        <v>14</v>
      </c>
      <c r="E25" s="469">
        <f>Výdaje!D90</f>
        <v>17514</v>
      </c>
      <c r="F25" s="458">
        <f>Výdaje!E90</f>
        <v>17534</v>
      </c>
      <c r="G25" s="21">
        <f>Výdaje!F90</f>
        <v>17534</v>
      </c>
      <c r="H25" s="21">
        <f>Výdaje!G90</f>
        <v>17534</v>
      </c>
      <c r="I25" s="159">
        <f>Výdaje!H90</f>
        <v>17534</v>
      </c>
    </row>
    <row r="26" spans="1:15" x14ac:dyDescent="0.2">
      <c r="A26" s="817"/>
      <c r="B26" s="813"/>
      <c r="C26" s="22">
        <v>915</v>
      </c>
      <c r="D26" s="60" t="s">
        <v>326</v>
      </c>
      <c r="E26" s="469">
        <f>Výdaje!D214</f>
        <v>650</v>
      </c>
      <c r="F26" s="458">
        <f>Výdaje!E214</f>
        <v>50</v>
      </c>
      <c r="G26" s="21">
        <f>Výdaje!F214</f>
        <v>50</v>
      </c>
      <c r="H26" s="21">
        <f>Výdaje!G214</f>
        <v>1050</v>
      </c>
      <c r="I26" s="159">
        <f>Výdaje!H214</f>
        <v>50</v>
      </c>
    </row>
    <row r="27" spans="1:15" x14ac:dyDescent="0.2">
      <c r="A27" s="817"/>
      <c r="B27" s="813"/>
      <c r="C27" s="22">
        <v>917</v>
      </c>
      <c r="D27" s="60" t="s">
        <v>117</v>
      </c>
      <c r="E27" s="469">
        <f>Výdaje!D265</f>
        <v>18846</v>
      </c>
      <c r="F27" s="458">
        <f>Výdaje!E265</f>
        <v>21580.6</v>
      </c>
      <c r="G27" s="21">
        <f>Výdaje!F265</f>
        <v>21180.6</v>
      </c>
      <c r="H27" s="21">
        <f>Výdaje!G265</f>
        <v>21480.6</v>
      </c>
      <c r="I27" s="159">
        <f>Výdaje!H265</f>
        <v>21180.6</v>
      </c>
    </row>
    <row r="28" spans="1:15" x14ac:dyDescent="0.2">
      <c r="A28" s="817"/>
      <c r="B28" s="813"/>
      <c r="C28" s="22">
        <v>920</v>
      </c>
      <c r="D28" s="60" t="s">
        <v>15</v>
      </c>
      <c r="E28" s="469">
        <f>Výdaje!D487</f>
        <v>0</v>
      </c>
      <c r="F28" s="458">
        <f>Výdaje!E487</f>
        <v>0</v>
      </c>
      <c r="G28" s="21">
        <f>Výdaje!F487</f>
        <v>0</v>
      </c>
      <c r="H28" s="21">
        <f>Výdaje!G487</f>
        <v>0</v>
      </c>
      <c r="I28" s="159">
        <f>Výdaje!H487</f>
        <v>0</v>
      </c>
    </row>
    <row r="29" spans="1:15" x14ac:dyDescent="0.2">
      <c r="A29" s="817"/>
      <c r="B29" s="813"/>
      <c r="C29" s="22">
        <v>923</v>
      </c>
      <c r="D29" s="60" t="s">
        <v>194</v>
      </c>
      <c r="E29" s="469">
        <f>Výdaje!D606</f>
        <v>530.30999999999995</v>
      </c>
      <c r="F29" s="458">
        <f>Výdaje!E606</f>
        <v>591.31500000000005</v>
      </c>
      <c r="G29" s="156" t="s">
        <v>11</v>
      </c>
      <c r="H29" s="156" t="s">
        <v>11</v>
      </c>
      <c r="I29" s="160" t="s">
        <v>11</v>
      </c>
    </row>
    <row r="30" spans="1:15" x14ac:dyDescent="0.2">
      <c r="A30" s="433"/>
      <c r="B30" s="813"/>
      <c r="C30" s="22">
        <v>926</v>
      </c>
      <c r="D30" s="60" t="s">
        <v>120</v>
      </c>
      <c r="E30" s="469">
        <f>Výdaje!D739</f>
        <v>19000</v>
      </c>
      <c r="F30" s="458">
        <f>Výdaje!E739</f>
        <v>27050</v>
      </c>
      <c r="G30" s="21">
        <f>Výdaje!F739</f>
        <v>27050</v>
      </c>
      <c r="H30" s="21">
        <f>Výdaje!G739</f>
        <v>27050</v>
      </c>
      <c r="I30" s="159">
        <f>Výdaje!H739</f>
        <v>27050</v>
      </c>
    </row>
    <row r="31" spans="1:15" x14ac:dyDescent="0.2">
      <c r="A31" s="433"/>
      <c r="B31" s="814"/>
      <c r="C31" s="22">
        <v>931</v>
      </c>
      <c r="D31" s="60" t="s">
        <v>165</v>
      </c>
      <c r="E31" s="469">
        <f>Výdaje!D748</f>
        <v>10000</v>
      </c>
      <c r="F31" s="458">
        <f>Výdaje!E748</f>
        <v>10000</v>
      </c>
      <c r="G31" s="21">
        <f>Výdaje!F748</f>
        <v>10000</v>
      </c>
      <c r="H31" s="21">
        <f>Výdaje!G748</f>
        <v>10000</v>
      </c>
      <c r="I31" s="159">
        <f>Výdaje!H748</f>
        <v>10000</v>
      </c>
    </row>
    <row r="32" spans="1:15" s="16" customFormat="1" x14ac:dyDescent="0.2">
      <c r="A32" s="815" t="s">
        <v>16</v>
      </c>
      <c r="B32" s="18" t="s">
        <v>17</v>
      </c>
      <c r="C32" s="19" t="s">
        <v>11</v>
      </c>
      <c r="D32" s="58" t="s">
        <v>11</v>
      </c>
      <c r="E32" s="157">
        <f>SUM(E33:E37)</f>
        <v>179042.1</v>
      </c>
      <c r="F32" s="459">
        <f>SUM(F33:F37)</f>
        <v>170718.7</v>
      </c>
      <c r="G32" s="157">
        <f>SUM(G33:G37)</f>
        <v>109576</v>
      </c>
      <c r="H32" s="157">
        <f>SUM(H33:H37)</f>
        <v>108726</v>
      </c>
      <c r="I32" s="158">
        <f>SUM(I33:I37)</f>
        <v>109076</v>
      </c>
      <c r="K32" s="405"/>
      <c r="L32" s="405"/>
      <c r="M32" s="405"/>
      <c r="N32" s="405"/>
      <c r="O32" s="405"/>
    </row>
    <row r="33" spans="1:15" x14ac:dyDescent="0.2">
      <c r="A33" s="816"/>
      <c r="B33" s="812" t="s">
        <v>17</v>
      </c>
      <c r="C33" s="22">
        <v>914</v>
      </c>
      <c r="D33" s="60" t="s">
        <v>14</v>
      </c>
      <c r="E33" s="469">
        <f>Výdaje!D93</f>
        <v>12579</v>
      </c>
      <c r="F33" s="458">
        <f>Výdaje!E93</f>
        <v>19152</v>
      </c>
      <c r="G33" s="21">
        <f>Výdaje!F93</f>
        <v>18652</v>
      </c>
      <c r="H33" s="21">
        <f>Výdaje!G93</f>
        <v>17802</v>
      </c>
      <c r="I33" s="159">
        <f>Výdaje!H93</f>
        <v>18152</v>
      </c>
    </row>
    <row r="34" spans="1:15" x14ac:dyDescent="0.2">
      <c r="A34" s="816"/>
      <c r="B34" s="813"/>
      <c r="C34" s="22">
        <v>917</v>
      </c>
      <c r="D34" s="60" t="s">
        <v>117</v>
      </c>
      <c r="E34" s="469">
        <f>Výdaje!D291</f>
        <v>35198</v>
      </c>
      <c r="F34" s="458">
        <f>Výdaje!E291</f>
        <v>49374</v>
      </c>
      <c r="G34" s="21">
        <f>Výdaje!F291</f>
        <v>29374</v>
      </c>
      <c r="H34" s="21">
        <f>Výdaje!G291</f>
        <v>29374</v>
      </c>
      <c r="I34" s="159">
        <f>Výdaje!H291</f>
        <v>29374</v>
      </c>
    </row>
    <row r="35" spans="1:15" x14ac:dyDescent="0.2">
      <c r="A35" s="816"/>
      <c r="B35" s="813"/>
      <c r="C35" s="22">
        <v>920</v>
      </c>
      <c r="D35" s="60" t="s">
        <v>15</v>
      </c>
      <c r="E35" s="469">
        <f>Výdaje!D489</f>
        <v>0</v>
      </c>
      <c r="F35" s="458">
        <f>Výdaje!E489</f>
        <v>25000</v>
      </c>
      <c r="G35" s="21">
        <f>Výdaje!F489</f>
        <v>25000</v>
      </c>
      <c r="H35" s="21">
        <f>Výdaje!G489</f>
        <v>25000</v>
      </c>
      <c r="I35" s="159">
        <f>Výdaje!H489</f>
        <v>25000</v>
      </c>
    </row>
    <row r="36" spans="1:15" x14ac:dyDescent="0.2">
      <c r="A36" s="816"/>
      <c r="B36" s="813"/>
      <c r="C36" s="22">
        <v>923</v>
      </c>
      <c r="D36" s="60" t="s">
        <v>194</v>
      </c>
      <c r="E36" s="469">
        <f>Výdaje!D610</f>
        <v>94715.1</v>
      </c>
      <c r="F36" s="458">
        <f>Výdaje!E610</f>
        <v>40642.699999999997</v>
      </c>
      <c r="G36" s="156" t="s">
        <v>11</v>
      </c>
      <c r="H36" s="156" t="s">
        <v>11</v>
      </c>
      <c r="I36" s="160" t="s">
        <v>11</v>
      </c>
    </row>
    <row r="37" spans="1:15" x14ac:dyDescent="0.2">
      <c r="A37" s="161"/>
      <c r="B37" s="814"/>
      <c r="C37" s="22">
        <v>926</v>
      </c>
      <c r="D37" s="60" t="s">
        <v>120</v>
      </c>
      <c r="E37" s="469">
        <f>Výdaje!D740</f>
        <v>36550</v>
      </c>
      <c r="F37" s="458">
        <f>Výdaje!E740</f>
        <v>36550</v>
      </c>
      <c r="G37" s="21">
        <f>Výdaje!F740</f>
        <v>36550</v>
      </c>
      <c r="H37" s="21">
        <f>Výdaje!G740</f>
        <v>36550</v>
      </c>
      <c r="I37" s="159">
        <f>Výdaje!H740</f>
        <v>36550</v>
      </c>
    </row>
    <row r="38" spans="1:15" s="16" customFormat="1" x14ac:dyDescent="0.2">
      <c r="A38" s="815" t="s">
        <v>18</v>
      </c>
      <c r="B38" s="18" t="s">
        <v>19</v>
      </c>
      <c r="C38" s="19" t="s">
        <v>11</v>
      </c>
      <c r="D38" s="58" t="s">
        <v>11</v>
      </c>
      <c r="E38" s="157">
        <f>SUM(E39:E43)</f>
        <v>65022.428449999999</v>
      </c>
      <c r="F38" s="460">
        <f>SUM(F39:F43)</f>
        <v>74303.835779999994</v>
      </c>
      <c r="G38" s="23">
        <f>SUM(G39:G43)</f>
        <v>188865</v>
      </c>
      <c r="H38" s="23">
        <f>SUM(H39:H43)</f>
        <v>184865</v>
      </c>
      <c r="I38" s="162">
        <f>SUM(I39:I43)</f>
        <v>180865</v>
      </c>
      <c r="K38" s="405"/>
      <c r="L38" s="405"/>
      <c r="M38" s="405"/>
      <c r="N38" s="405"/>
      <c r="O38" s="405"/>
    </row>
    <row r="39" spans="1:15" x14ac:dyDescent="0.2">
      <c r="A39" s="816"/>
      <c r="B39" s="812" t="s">
        <v>20</v>
      </c>
      <c r="C39" s="22">
        <v>914</v>
      </c>
      <c r="D39" s="60" t="s">
        <v>14</v>
      </c>
      <c r="E39" s="469">
        <f>Výdaje!D103</f>
        <v>12755</v>
      </c>
      <c r="F39" s="458">
        <f>Výdaje!E103</f>
        <v>12865</v>
      </c>
      <c r="G39" s="21">
        <f>Výdaje!F103</f>
        <v>12865</v>
      </c>
      <c r="H39" s="21">
        <f>Výdaje!G103</f>
        <v>12865</v>
      </c>
      <c r="I39" s="159">
        <f>Výdaje!H103</f>
        <v>12865</v>
      </c>
    </row>
    <row r="40" spans="1:15" x14ac:dyDescent="0.2">
      <c r="A40" s="816"/>
      <c r="B40" s="813"/>
      <c r="C40" s="22">
        <v>913</v>
      </c>
      <c r="D40" s="60" t="s">
        <v>515</v>
      </c>
      <c r="E40" s="469">
        <f>Výdaje!D39</f>
        <v>0</v>
      </c>
      <c r="F40" s="458">
        <f>Výdaje!E39</f>
        <v>0</v>
      </c>
      <c r="G40" s="21"/>
      <c r="H40" s="21"/>
      <c r="I40" s="159"/>
    </row>
    <row r="41" spans="1:15" x14ac:dyDescent="0.2">
      <c r="A41" s="816"/>
      <c r="B41" s="813"/>
      <c r="C41" s="22">
        <v>919</v>
      </c>
      <c r="D41" s="60" t="s">
        <v>180</v>
      </c>
      <c r="E41" s="469">
        <f>Výdaje!D481</f>
        <v>11767.428449999999</v>
      </c>
      <c r="F41" s="458">
        <f>Výdaje!E481</f>
        <v>20938.835780000001</v>
      </c>
      <c r="G41" s="21">
        <f>Výdaje!F481</f>
        <v>0</v>
      </c>
      <c r="H41" s="21">
        <f>Výdaje!G481</f>
        <v>0</v>
      </c>
      <c r="I41" s="159">
        <f>Výdaje!H481</f>
        <v>0</v>
      </c>
    </row>
    <row r="42" spans="1:15" x14ac:dyDescent="0.2">
      <c r="A42" s="816"/>
      <c r="B42" s="813"/>
      <c r="C42" s="22">
        <v>923</v>
      </c>
      <c r="D42" s="60" t="s">
        <v>194</v>
      </c>
      <c r="E42" s="469">
        <f>Výdaje!D631</f>
        <v>1500</v>
      </c>
      <c r="F42" s="458">
        <f>Výdaje!E631</f>
        <v>1500</v>
      </c>
      <c r="G42" s="549" t="str">
        <f>Výdaje!F631</f>
        <v>x</v>
      </c>
      <c r="H42" s="549" t="str">
        <f>Výdaje!G631</f>
        <v>x</v>
      </c>
      <c r="I42" s="550" t="str">
        <f>Výdaje!H631</f>
        <v>x</v>
      </c>
    </row>
    <row r="43" spans="1:15" x14ac:dyDescent="0.2">
      <c r="A43" s="818"/>
      <c r="B43" s="814"/>
      <c r="C43" s="22">
        <v>924</v>
      </c>
      <c r="D43" s="60" t="s">
        <v>21</v>
      </c>
      <c r="E43" s="469">
        <f>Výdaje!D732</f>
        <v>39000</v>
      </c>
      <c r="F43" s="458">
        <f>Výdaje!E732</f>
        <v>39000</v>
      </c>
      <c r="G43" s="21">
        <f>Výdaje!F732</f>
        <v>176000</v>
      </c>
      <c r="H43" s="21">
        <f>Výdaje!G732</f>
        <v>172000</v>
      </c>
      <c r="I43" s="159">
        <f>Výdaje!H732</f>
        <v>168000</v>
      </c>
    </row>
    <row r="44" spans="1:15" s="16" customFormat="1" x14ac:dyDescent="0.2">
      <c r="A44" s="815" t="s">
        <v>22</v>
      </c>
      <c r="B44" s="18" t="s">
        <v>23</v>
      </c>
      <c r="C44" s="19" t="s">
        <v>11</v>
      </c>
      <c r="D44" s="58" t="s">
        <v>11</v>
      </c>
      <c r="E44" s="157">
        <f>SUM(E45:E52)</f>
        <v>741236.66</v>
      </c>
      <c r="F44" s="460">
        <f>SUM(F45:F52)</f>
        <v>756767.15500000003</v>
      </c>
      <c r="G44" s="23">
        <f>SUM(G45:G52)</f>
        <v>793577.13520000002</v>
      </c>
      <c r="H44" s="23">
        <f>SUM(H45:H52)</f>
        <v>766967.02060799999</v>
      </c>
      <c r="I44" s="162">
        <f>SUM(I45:I52)</f>
        <v>805012.5014323201</v>
      </c>
      <c r="K44" s="405"/>
      <c r="L44" s="405"/>
      <c r="M44" s="405"/>
      <c r="N44" s="405"/>
      <c r="O44" s="405"/>
    </row>
    <row r="45" spans="1:15" s="26" customFormat="1" x14ac:dyDescent="0.2">
      <c r="A45" s="816"/>
      <c r="B45" s="812" t="s">
        <v>24</v>
      </c>
      <c r="C45" s="172">
        <v>912</v>
      </c>
      <c r="D45" s="173" t="s">
        <v>247</v>
      </c>
      <c r="E45" s="469">
        <f>Výdaje!D41</f>
        <v>17580</v>
      </c>
      <c r="F45" s="458">
        <f>Výdaje!E41</f>
        <v>25750</v>
      </c>
      <c r="G45" s="21">
        <f>Výdaje!F41</f>
        <v>25750</v>
      </c>
      <c r="H45" s="21">
        <f>Výdaje!G41</f>
        <v>25750</v>
      </c>
      <c r="I45" s="159">
        <f>Výdaje!H41</f>
        <v>25750</v>
      </c>
      <c r="K45" s="294"/>
      <c r="L45" s="294"/>
      <c r="M45" s="294"/>
      <c r="N45" s="294"/>
      <c r="O45" s="294"/>
    </row>
    <row r="46" spans="1:15" x14ac:dyDescent="0.2">
      <c r="A46" s="816"/>
      <c r="B46" s="813"/>
      <c r="C46" s="20">
        <v>913</v>
      </c>
      <c r="D46" s="59" t="s">
        <v>25</v>
      </c>
      <c r="E46" s="469">
        <f>Výdaje!D20</f>
        <v>398346.76</v>
      </c>
      <c r="F46" s="458">
        <f>Výdaje!E20</f>
        <v>413987.63</v>
      </c>
      <c r="G46" s="21">
        <f>Výdaje!F20</f>
        <v>429747.13520000002</v>
      </c>
      <c r="H46" s="21">
        <f>Výdaje!G20</f>
        <v>446137.02060800005</v>
      </c>
      <c r="I46" s="159">
        <f>Výdaje!H20</f>
        <v>463182.5014323201</v>
      </c>
    </row>
    <row r="47" spans="1:15" x14ac:dyDescent="0.2">
      <c r="A47" s="816"/>
      <c r="B47" s="813"/>
      <c r="C47" s="22">
        <v>914</v>
      </c>
      <c r="D47" s="60" t="s">
        <v>14</v>
      </c>
      <c r="E47" s="469">
        <f>Výdaje!D105</f>
        <v>6625</v>
      </c>
      <c r="F47" s="458">
        <f>Výdaje!E105</f>
        <v>10275</v>
      </c>
      <c r="G47" s="21">
        <f>Výdaje!F105</f>
        <v>10275</v>
      </c>
      <c r="H47" s="21">
        <f>Výdaje!G105</f>
        <v>9275</v>
      </c>
      <c r="I47" s="159">
        <f>Výdaje!H105</f>
        <v>9275</v>
      </c>
    </row>
    <row r="48" spans="1:15" x14ac:dyDescent="0.2">
      <c r="A48" s="816"/>
      <c r="B48" s="813"/>
      <c r="C48" s="22">
        <v>915</v>
      </c>
      <c r="D48" s="60" t="s">
        <v>326</v>
      </c>
      <c r="E48" s="469">
        <f>Výdaje!D217</f>
        <v>6350</v>
      </c>
      <c r="F48" s="458">
        <f>Výdaje!E217</f>
        <v>6750</v>
      </c>
      <c r="G48" s="21">
        <f>Výdaje!F217</f>
        <v>6800</v>
      </c>
      <c r="H48" s="21">
        <f>Výdaje!G217</f>
        <v>6800</v>
      </c>
      <c r="I48" s="159">
        <f>Výdaje!H217</f>
        <v>6800</v>
      </c>
    </row>
    <row r="49" spans="1:17" x14ac:dyDescent="0.2">
      <c r="A49" s="816"/>
      <c r="B49" s="813"/>
      <c r="C49" s="22">
        <v>917</v>
      </c>
      <c r="D49" s="60" t="s">
        <v>117</v>
      </c>
      <c r="E49" s="469">
        <f>Výdaje!D328</f>
        <v>86405</v>
      </c>
      <c r="F49" s="458">
        <f>Výdaje!E328</f>
        <v>47005</v>
      </c>
      <c r="G49" s="21">
        <f>Výdaje!F328</f>
        <v>45755</v>
      </c>
      <c r="H49" s="21">
        <f>Výdaje!G328</f>
        <v>40755</v>
      </c>
      <c r="I49" s="159">
        <f>Výdaje!H328</f>
        <v>35755</v>
      </c>
    </row>
    <row r="50" spans="1:17" x14ac:dyDescent="0.2">
      <c r="A50" s="816"/>
      <c r="B50" s="813"/>
      <c r="C50" s="22">
        <v>920</v>
      </c>
      <c r="D50" s="60" t="s">
        <v>15</v>
      </c>
      <c r="E50" s="469">
        <f>Výdaje!D491</f>
        <v>188000</v>
      </c>
      <c r="F50" s="458">
        <f>Výdaje!E491</f>
        <v>213500</v>
      </c>
      <c r="G50" s="21">
        <f>Výdaje!F491</f>
        <v>241000</v>
      </c>
      <c r="H50" s="21">
        <f>Výdaje!G491</f>
        <v>204000</v>
      </c>
      <c r="I50" s="159">
        <f>Výdaje!H491</f>
        <v>230000</v>
      </c>
    </row>
    <row r="51" spans="1:17" x14ac:dyDescent="0.2">
      <c r="A51" s="816"/>
      <c r="B51" s="813"/>
      <c r="C51" s="22">
        <v>923</v>
      </c>
      <c r="D51" s="60" t="s">
        <v>194</v>
      </c>
      <c r="E51" s="469">
        <f>Výdaje!D634</f>
        <v>3679.9</v>
      </c>
      <c r="F51" s="458">
        <f>Výdaje!E634</f>
        <v>5249.5249999999996</v>
      </c>
      <c r="G51" s="156" t="s">
        <v>11</v>
      </c>
      <c r="H51" s="156" t="s">
        <v>11</v>
      </c>
      <c r="I51" s="160" t="s">
        <v>11</v>
      </c>
    </row>
    <row r="52" spans="1:17" x14ac:dyDescent="0.2">
      <c r="A52" s="433"/>
      <c r="B52" s="814"/>
      <c r="C52" s="22">
        <v>926</v>
      </c>
      <c r="D52" s="60" t="s">
        <v>120</v>
      </c>
      <c r="E52" s="469">
        <f>Výdaje!D741</f>
        <v>34250</v>
      </c>
      <c r="F52" s="458">
        <f>Výdaje!E741</f>
        <v>34250</v>
      </c>
      <c r="G52" s="21">
        <f>Výdaje!F741</f>
        <v>34250</v>
      </c>
      <c r="H52" s="21">
        <f>Výdaje!G741</f>
        <v>34250</v>
      </c>
      <c r="I52" s="159">
        <f>Výdaje!H741</f>
        <v>34250</v>
      </c>
    </row>
    <row r="53" spans="1:17" s="16" customFormat="1" x14ac:dyDescent="0.2">
      <c r="A53" s="815" t="s">
        <v>26</v>
      </c>
      <c r="B53" s="18" t="s">
        <v>27</v>
      </c>
      <c r="C53" s="19" t="s">
        <v>11</v>
      </c>
      <c r="D53" s="58" t="s">
        <v>11</v>
      </c>
      <c r="E53" s="157">
        <f>SUM(E54:E60)</f>
        <v>275910.80499999993</v>
      </c>
      <c r="F53" s="460">
        <f t="shared" ref="F53:I53" si="1">SUM(F54:F60)</f>
        <v>303320.84700000001</v>
      </c>
      <c r="G53" s="23">
        <f t="shared" si="1"/>
        <v>304068.37782000005</v>
      </c>
      <c r="H53" s="23">
        <f t="shared" si="1"/>
        <v>321510.3804892</v>
      </c>
      <c r="I53" s="162">
        <f t="shared" si="1"/>
        <v>339659.90331855207</v>
      </c>
      <c r="K53" s="405"/>
      <c r="L53" s="405"/>
      <c r="M53" s="405"/>
      <c r="N53" s="405"/>
      <c r="O53" s="405"/>
    </row>
    <row r="54" spans="1:17" s="26" customFormat="1" x14ac:dyDescent="0.2">
      <c r="A54" s="816"/>
      <c r="B54" s="812" t="s">
        <v>28</v>
      </c>
      <c r="C54" s="172">
        <v>912</v>
      </c>
      <c r="D54" s="173" t="s">
        <v>247</v>
      </c>
      <c r="E54" s="469">
        <f>Výdaje!D50</f>
        <v>6563.99</v>
      </c>
      <c r="F54" s="458">
        <f>Výdaje!E50</f>
        <v>15523</v>
      </c>
      <c r="G54" s="21">
        <f>Výdaje!F50</f>
        <v>7000</v>
      </c>
      <c r="H54" s="21">
        <f>Výdaje!G50</f>
        <v>7000</v>
      </c>
      <c r="I54" s="159">
        <f>Výdaje!H50</f>
        <v>7000</v>
      </c>
      <c r="K54" s="294"/>
      <c r="L54" s="294"/>
      <c r="M54" s="294"/>
      <c r="N54" s="294"/>
      <c r="O54" s="294"/>
    </row>
    <row r="55" spans="1:17" x14ac:dyDescent="0.2">
      <c r="A55" s="816"/>
      <c r="B55" s="813"/>
      <c r="C55" s="20">
        <v>913</v>
      </c>
      <c r="D55" s="59" t="s">
        <v>25</v>
      </c>
      <c r="E55" s="469">
        <f>Výdaje!D26</f>
        <v>166482.81499999997</v>
      </c>
      <c r="F55" s="458">
        <f>Výdaje!E26</f>
        <v>187408.84700000001</v>
      </c>
      <c r="G55" s="21">
        <f>Výdaje!F26</f>
        <v>198533.37782000002</v>
      </c>
      <c r="H55" s="21">
        <f>Výdaje!G26</f>
        <v>210325.38048920003</v>
      </c>
      <c r="I55" s="159">
        <f>Výdaje!H26</f>
        <v>222824.90331855204</v>
      </c>
    </row>
    <row r="56" spans="1:17" x14ac:dyDescent="0.2">
      <c r="A56" s="816"/>
      <c r="B56" s="813"/>
      <c r="C56" s="22">
        <v>914</v>
      </c>
      <c r="D56" s="60" t="s">
        <v>14</v>
      </c>
      <c r="E56" s="469">
        <f>Výdaje!D112</f>
        <v>5209</v>
      </c>
      <c r="F56" s="458">
        <f>Výdaje!E112</f>
        <v>4842</v>
      </c>
      <c r="G56" s="21">
        <f>Výdaje!F112</f>
        <v>5125</v>
      </c>
      <c r="H56" s="21">
        <f>Výdaje!G112</f>
        <v>5175</v>
      </c>
      <c r="I56" s="159">
        <f>Výdaje!H112</f>
        <v>5225</v>
      </c>
    </row>
    <row r="57" spans="1:17" x14ac:dyDescent="0.2">
      <c r="A57" s="816"/>
      <c r="B57" s="813"/>
      <c r="C57" s="22">
        <v>917</v>
      </c>
      <c r="D57" s="60" t="s">
        <v>117</v>
      </c>
      <c r="E57" s="469">
        <f>Výdaje!D374</f>
        <v>68460</v>
      </c>
      <c r="F57" s="458">
        <f>Výdaje!E374</f>
        <v>78410</v>
      </c>
      <c r="G57" s="21">
        <f>Výdaje!F374</f>
        <v>83910</v>
      </c>
      <c r="H57" s="21">
        <f>Výdaje!G374</f>
        <v>89510</v>
      </c>
      <c r="I57" s="159">
        <f>Výdaje!H374</f>
        <v>95110</v>
      </c>
    </row>
    <row r="58" spans="1:17" x14ac:dyDescent="0.2">
      <c r="A58" s="816"/>
      <c r="B58" s="813"/>
      <c r="C58" s="22">
        <v>920</v>
      </c>
      <c r="D58" s="60" t="s">
        <v>15</v>
      </c>
      <c r="E58" s="469">
        <f>Výdaje!D515</f>
        <v>19000</v>
      </c>
      <c r="F58" s="458">
        <f>Výdaje!E515</f>
        <v>5000</v>
      </c>
      <c r="G58" s="21">
        <f>Výdaje!F515</f>
        <v>8000</v>
      </c>
      <c r="H58" s="21">
        <f>Výdaje!G515</f>
        <v>8000</v>
      </c>
      <c r="I58" s="159">
        <f>Výdaje!H515</f>
        <v>8000</v>
      </c>
    </row>
    <row r="59" spans="1:17" x14ac:dyDescent="0.2">
      <c r="A59" s="816"/>
      <c r="B59" s="813"/>
      <c r="C59" s="22">
        <v>923</v>
      </c>
      <c r="D59" s="60" t="s">
        <v>194</v>
      </c>
      <c r="E59" s="469">
        <f>Výdaje!D641</f>
        <v>8695</v>
      </c>
      <c r="F59" s="458">
        <f>Výdaje!E641</f>
        <v>10637</v>
      </c>
      <c r="G59" s="156" t="s">
        <v>11</v>
      </c>
      <c r="H59" s="156" t="s">
        <v>11</v>
      </c>
      <c r="I59" s="160" t="s">
        <v>11</v>
      </c>
    </row>
    <row r="60" spans="1:17" x14ac:dyDescent="0.2">
      <c r="A60" s="433"/>
      <c r="B60" s="813"/>
      <c r="C60" s="271">
        <v>926</v>
      </c>
      <c r="D60" s="272" t="s">
        <v>120</v>
      </c>
      <c r="E60" s="470">
        <f>Výdaje!D742</f>
        <v>1500</v>
      </c>
      <c r="F60" s="461">
        <f>Výdaje!E742</f>
        <v>1500</v>
      </c>
      <c r="G60" s="273">
        <f>Výdaje!F742</f>
        <v>1500</v>
      </c>
      <c r="H60" s="273">
        <f>Výdaje!G742</f>
        <v>1500</v>
      </c>
      <c r="I60" s="230">
        <f>Výdaje!H742</f>
        <v>1500</v>
      </c>
    </row>
    <row r="61" spans="1:17" s="16" customFormat="1" x14ac:dyDescent="0.2">
      <c r="A61" s="820" t="s">
        <v>29</v>
      </c>
      <c r="B61" s="394" t="s">
        <v>333</v>
      </c>
      <c r="C61" s="395" t="s">
        <v>11</v>
      </c>
      <c r="D61" s="396" t="s">
        <v>11</v>
      </c>
      <c r="E61" s="437">
        <f>SUM(E62:E68)</f>
        <v>1453013.43</v>
      </c>
      <c r="F61" s="462">
        <f>SUM(F62:F68)</f>
        <v>1363862.0929999999</v>
      </c>
      <c r="G61" s="435">
        <f>SUM(G62:G68)</f>
        <v>1184712.0929999999</v>
      </c>
      <c r="H61" s="435">
        <f>SUM(H62:H68)</f>
        <v>1203517.2930000001</v>
      </c>
      <c r="I61" s="436">
        <f>SUM(I62:I68)</f>
        <v>1241247.2050000001</v>
      </c>
      <c r="K61" s="405"/>
      <c r="L61" s="405"/>
      <c r="M61" s="405"/>
      <c r="N61" s="405"/>
      <c r="O61" s="405"/>
    </row>
    <row r="62" spans="1:17" s="26" customFormat="1" x14ac:dyDescent="0.2">
      <c r="A62" s="816"/>
      <c r="B62" s="812" t="s">
        <v>318</v>
      </c>
      <c r="C62" s="172">
        <v>912</v>
      </c>
      <c r="D62" s="173" t="s">
        <v>247</v>
      </c>
      <c r="E62" s="469">
        <f>Výdaje!D61</f>
        <v>15650</v>
      </c>
      <c r="F62" s="458">
        <f>Výdaje!E61</f>
        <v>25650</v>
      </c>
      <c r="G62" s="21">
        <f>Výdaje!F61</f>
        <v>16650</v>
      </c>
      <c r="H62" s="21">
        <f>Výdaje!G61</f>
        <v>16150</v>
      </c>
      <c r="I62" s="159">
        <f>Výdaje!H61</f>
        <v>16650</v>
      </c>
      <c r="K62" s="294"/>
      <c r="L62" s="294"/>
      <c r="M62" s="294"/>
      <c r="N62" s="294"/>
      <c r="O62" s="294"/>
      <c r="P62" s="294"/>
      <c r="Q62" s="294"/>
    </row>
    <row r="63" spans="1:17" x14ac:dyDescent="0.2">
      <c r="A63" s="816"/>
      <c r="B63" s="813"/>
      <c r="C63" s="20">
        <v>913</v>
      </c>
      <c r="D63" s="59" t="s">
        <v>25</v>
      </c>
      <c r="E63" s="469">
        <f>Výdaje!D27</f>
        <v>445000</v>
      </c>
      <c r="F63" s="458">
        <f>Výdaje!E27</f>
        <v>482000</v>
      </c>
      <c r="G63" s="21">
        <f>Výdaje!F27</f>
        <v>502420</v>
      </c>
      <c r="H63" s="21">
        <f>Výdaje!G27</f>
        <v>523725.2</v>
      </c>
      <c r="I63" s="159">
        <f>Výdaje!H27</f>
        <v>545955.11200000008</v>
      </c>
    </row>
    <row r="64" spans="1:17" x14ac:dyDescent="0.2">
      <c r="A64" s="816"/>
      <c r="B64" s="813"/>
      <c r="C64" s="22">
        <v>914</v>
      </c>
      <c r="D64" s="60" t="s">
        <v>14</v>
      </c>
      <c r="E64" s="469">
        <f>Výdaje!D117</f>
        <v>3945.43</v>
      </c>
      <c r="F64" s="458">
        <f>Výdaje!E117</f>
        <v>4442.0929999999998</v>
      </c>
      <c r="G64" s="21">
        <f>Výdaje!F117</f>
        <v>4442.0929999999998</v>
      </c>
      <c r="H64" s="21">
        <f>Výdaje!G117</f>
        <v>4442.0929999999998</v>
      </c>
      <c r="I64" s="159">
        <f>Výdaje!H117</f>
        <v>4442.0929999999998</v>
      </c>
    </row>
    <row r="65" spans="1:15" x14ac:dyDescent="0.2">
      <c r="A65" s="816"/>
      <c r="B65" s="813"/>
      <c r="C65" s="22">
        <v>917</v>
      </c>
      <c r="D65" s="60" t="s">
        <v>117</v>
      </c>
      <c r="E65" s="469">
        <f>Výdaje!D392</f>
        <v>3150</v>
      </c>
      <c r="F65" s="458">
        <f>Výdaje!E392</f>
        <v>200</v>
      </c>
      <c r="G65" s="21">
        <f>Výdaje!F392</f>
        <v>200</v>
      </c>
      <c r="H65" s="21">
        <f>Výdaje!G392</f>
        <v>200</v>
      </c>
      <c r="I65" s="159">
        <f>Výdaje!H392</f>
        <v>200</v>
      </c>
    </row>
    <row r="66" spans="1:15" x14ac:dyDescent="0.2">
      <c r="A66" s="816"/>
      <c r="B66" s="813"/>
      <c r="C66" s="22">
        <v>920</v>
      </c>
      <c r="D66" s="60" t="s">
        <v>15</v>
      </c>
      <c r="E66" s="469">
        <f>Výdaje!D523</f>
        <v>708398</v>
      </c>
      <c r="F66" s="458">
        <f>Výdaje!E523</f>
        <v>745000</v>
      </c>
      <c r="G66" s="21">
        <f>Výdaje!F523</f>
        <v>647000</v>
      </c>
      <c r="H66" s="21">
        <f>Výdaje!G523</f>
        <v>645000</v>
      </c>
      <c r="I66" s="159">
        <f>Výdaje!H523</f>
        <v>660000</v>
      </c>
    </row>
    <row r="67" spans="1:15" x14ac:dyDescent="0.2">
      <c r="A67" s="816"/>
      <c r="B67" s="813"/>
      <c r="C67" s="22">
        <v>923</v>
      </c>
      <c r="D67" s="60" t="s">
        <v>194</v>
      </c>
      <c r="E67" s="469">
        <f>Výdaje!D646</f>
        <v>262870</v>
      </c>
      <c r="F67" s="458">
        <f>Výdaje!E646</f>
        <v>92570</v>
      </c>
      <c r="G67" s="156" t="s">
        <v>11</v>
      </c>
      <c r="H67" s="156" t="s">
        <v>11</v>
      </c>
      <c r="I67" s="160" t="s">
        <v>11</v>
      </c>
    </row>
    <row r="68" spans="1:15" x14ac:dyDescent="0.2">
      <c r="A68" s="433"/>
      <c r="B68" s="813"/>
      <c r="C68" s="271">
        <v>926</v>
      </c>
      <c r="D68" s="272" t="s">
        <v>120</v>
      </c>
      <c r="E68" s="470">
        <f>Výdaje!D743</f>
        <v>14000</v>
      </c>
      <c r="F68" s="461">
        <f>Výdaje!E743</f>
        <v>14000</v>
      </c>
      <c r="G68" s="273">
        <f>Výdaje!F743</f>
        <v>14000</v>
      </c>
      <c r="H68" s="273">
        <f>Výdaje!G743</f>
        <v>14000</v>
      </c>
      <c r="I68" s="230">
        <f>Výdaje!H743</f>
        <v>14000</v>
      </c>
    </row>
    <row r="69" spans="1:15" s="16" customFormat="1" x14ac:dyDescent="0.2">
      <c r="A69" s="820" t="s">
        <v>30</v>
      </c>
      <c r="B69" s="394" t="s">
        <v>31</v>
      </c>
      <c r="C69" s="395" t="s">
        <v>11</v>
      </c>
      <c r="D69" s="396" t="s">
        <v>11</v>
      </c>
      <c r="E69" s="437">
        <f>SUM(E70:E77)</f>
        <v>376129.40600000002</v>
      </c>
      <c r="F69" s="463">
        <f t="shared" ref="F69:I69" si="2">SUM(F70:F77)</f>
        <v>440075.13999999996</v>
      </c>
      <c r="G69" s="437">
        <f t="shared" si="2"/>
        <v>430259.40922000003</v>
      </c>
      <c r="H69" s="437">
        <f t="shared" si="2"/>
        <v>441576.88012300001</v>
      </c>
      <c r="I69" s="231">
        <f t="shared" si="2"/>
        <v>462956.7868124221</v>
      </c>
      <c r="K69" s="405"/>
      <c r="L69" s="405"/>
      <c r="M69" s="405"/>
      <c r="N69" s="405"/>
      <c r="O69" s="405"/>
    </row>
    <row r="70" spans="1:15" s="26" customFormat="1" x14ac:dyDescent="0.2">
      <c r="A70" s="816"/>
      <c r="B70" s="812" t="s">
        <v>32</v>
      </c>
      <c r="C70" s="172">
        <v>912</v>
      </c>
      <c r="D70" s="173" t="s">
        <v>247</v>
      </c>
      <c r="E70" s="469">
        <f>Výdaje!D68</f>
        <v>13330</v>
      </c>
      <c r="F70" s="458">
        <f>Výdaje!E68</f>
        <v>13740</v>
      </c>
      <c r="G70" s="21">
        <f>Výdaje!F68</f>
        <v>15200</v>
      </c>
      <c r="H70" s="21">
        <f>Výdaje!G68</f>
        <v>14100</v>
      </c>
      <c r="I70" s="159">
        <f>Výdaje!H68</f>
        <v>14500</v>
      </c>
      <c r="K70" s="294"/>
      <c r="L70" s="294"/>
      <c r="M70" s="294"/>
      <c r="N70" s="294"/>
      <c r="O70" s="294"/>
    </row>
    <row r="71" spans="1:15" x14ac:dyDescent="0.2">
      <c r="A71" s="816"/>
      <c r="B71" s="813"/>
      <c r="C71" s="20">
        <v>913</v>
      </c>
      <c r="D71" s="59" t="s">
        <v>25</v>
      </c>
      <c r="E71" s="469">
        <f>Výdaje!D30</f>
        <v>288145.18</v>
      </c>
      <c r="F71" s="458">
        <f>Výdaje!E30</f>
        <v>311105.36</v>
      </c>
      <c r="G71" s="21">
        <f>Výdaje!F30</f>
        <v>327122.19172</v>
      </c>
      <c r="H71" s="21">
        <f>Výdaje!G30</f>
        <v>345945.30174800003</v>
      </c>
      <c r="I71" s="159">
        <f>Výdaje!H30</f>
        <v>365865.62951867207</v>
      </c>
    </row>
    <row r="72" spans="1:15" x14ac:dyDescent="0.2">
      <c r="A72" s="816"/>
      <c r="B72" s="813"/>
      <c r="C72" s="22">
        <v>914</v>
      </c>
      <c r="D72" s="60" t="s">
        <v>14</v>
      </c>
      <c r="E72" s="469">
        <f>Výdaje!D121</f>
        <v>18344</v>
      </c>
      <c r="F72" s="458">
        <f>Výdaje!E121</f>
        <v>21430</v>
      </c>
      <c r="G72" s="21">
        <f>Výdaje!F121</f>
        <v>22530</v>
      </c>
      <c r="H72" s="21">
        <f>Výdaje!G121</f>
        <v>23530</v>
      </c>
      <c r="I72" s="159">
        <f>Výdaje!H121</f>
        <v>24580</v>
      </c>
    </row>
    <row r="73" spans="1:15" x14ac:dyDescent="0.2">
      <c r="A73" s="816"/>
      <c r="B73" s="813"/>
      <c r="C73" s="22">
        <v>915</v>
      </c>
      <c r="D73" s="60" t="s">
        <v>326</v>
      </c>
      <c r="E73" s="469">
        <f>Výdaje!D240</f>
        <v>5400</v>
      </c>
      <c r="F73" s="458">
        <f>Výdaje!E240</f>
        <v>6050</v>
      </c>
      <c r="G73" s="21">
        <f>Výdaje!F240</f>
        <v>5750</v>
      </c>
      <c r="H73" s="21">
        <f>Výdaje!G240</f>
        <v>6050</v>
      </c>
      <c r="I73" s="159">
        <f>Výdaje!H240</f>
        <v>5650</v>
      </c>
    </row>
    <row r="74" spans="1:15" x14ac:dyDescent="0.2">
      <c r="A74" s="816"/>
      <c r="B74" s="813"/>
      <c r="C74" s="22">
        <v>917</v>
      </c>
      <c r="D74" s="60" t="s">
        <v>117</v>
      </c>
      <c r="E74" s="469">
        <f>Výdaje!D398</f>
        <v>26439.200000000001</v>
      </c>
      <c r="F74" s="458">
        <f>Výdaje!E398</f>
        <v>57307.35</v>
      </c>
      <c r="G74" s="21">
        <f>Výdaje!F398</f>
        <v>38657.217499999999</v>
      </c>
      <c r="H74" s="21">
        <f>Výdaje!G398</f>
        <v>30951.578375000001</v>
      </c>
      <c r="I74" s="159">
        <f>Výdaje!H398</f>
        <v>31361.157293750002</v>
      </c>
    </row>
    <row r="75" spans="1:15" x14ac:dyDescent="0.2">
      <c r="A75" s="816"/>
      <c r="B75" s="813"/>
      <c r="C75" s="22">
        <v>920</v>
      </c>
      <c r="D75" s="60" t="s">
        <v>15</v>
      </c>
      <c r="E75" s="469">
        <f>Výdaje!D533</f>
        <v>0</v>
      </c>
      <c r="F75" s="458">
        <f>Výdaje!E533</f>
        <v>0</v>
      </c>
      <c r="G75" s="21">
        <f>Výdaje!F533</f>
        <v>0</v>
      </c>
      <c r="H75" s="21">
        <f>Výdaje!G533</f>
        <v>0</v>
      </c>
      <c r="I75" s="159">
        <f>Výdaje!H533</f>
        <v>0</v>
      </c>
    </row>
    <row r="76" spans="1:15" x14ac:dyDescent="0.2">
      <c r="A76" s="816"/>
      <c r="B76" s="813"/>
      <c r="C76" s="22">
        <v>923</v>
      </c>
      <c r="D76" s="60" t="s">
        <v>194</v>
      </c>
      <c r="E76" s="469">
        <f>Výdaje!D660</f>
        <v>3471.0259999999998</v>
      </c>
      <c r="F76" s="458">
        <f>Výdaje!E660</f>
        <v>9442.43</v>
      </c>
      <c r="G76" s="156" t="s">
        <v>11</v>
      </c>
      <c r="H76" s="156" t="s">
        <v>11</v>
      </c>
      <c r="I76" s="160" t="s">
        <v>11</v>
      </c>
    </row>
    <row r="77" spans="1:15" x14ac:dyDescent="0.2">
      <c r="A77" s="235"/>
      <c r="B77" s="821"/>
      <c r="C77" s="398">
        <v>926</v>
      </c>
      <c r="D77" s="399" t="s">
        <v>120</v>
      </c>
      <c r="E77" s="471">
        <f>Výdaje!D744</f>
        <v>21000</v>
      </c>
      <c r="F77" s="639">
        <f>Výdaje!E744</f>
        <v>21000</v>
      </c>
      <c r="G77" s="640">
        <f>Výdaje!F744</f>
        <v>21000</v>
      </c>
      <c r="H77" s="640">
        <f>Výdaje!G744</f>
        <v>21000</v>
      </c>
      <c r="I77" s="641">
        <f>Výdaje!H744</f>
        <v>21000</v>
      </c>
    </row>
    <row r="78" spans="1:15" s="16" customFormat="1" x14ac:dyDescent="0.2">
      <c r="A78" s="820" t="s">
        <v>33</v>
      </c>
      <c r="B78" s="394" t="s">
        <v>34</v>
      </c>
      <c r="C78" s="395" t="s">
        <v>11</v>
      </c>
      <c r="D78" s="396" t="s">
        <v>11</v>
      </c>
      <c r="E78" s="437">
        <f>SUM(E79:E89)</f>
        <v>105787.75</v>
      </c>
      <c r="F78" s="463">
        <f t="shared" ref="F78:I78" si="3">SUM(F79:F89)</f>
        <v>100796.9</v>
      </c>
      <c r="G78" s="437">
        <f t="shared" si="3"/>
        <v>107493.042</v>
      </c>
      <c r="H78" s="437">
        <f t="shared" si="3"/>
        <v>96363.152520000003</v>
      </c>
      <c r="I78" s="231">
        <f t="shared" si="3"/>
        <v>91079.269671200003</v>
      </c>
      <c r="K78" s="405"/>
      <c r="L78" s="405"/>
      <c r="M78" s="405"/>
      <c r="N78" s="405"/>
      <c r="O78" s="405"/>
    </row>
    <row r="79" spans="1:15" s="26" customFormat="1" x14ac:dyDescent="0.2">
      <c r="A79" s="816"/>
      <c r="B79" s="812" t="s">
        <v>35</v>
      </c>
      <c r="C79" s="172">
        <v>912</v>
      </c>
      <c r="D79" s="173" t="s">
        <v>247</v>
      </c>
      <c r="E79" s="469">
        <f>Výdaje!D79</f>
        <v>0</v>
      </c>
      <c r="F79" s="458">
        <f>Výdaje!E79</f>
        <v>0</v>
      </c>
      <c r="G79" s="21">
        <f>Výdaje!F79</f>
        <v>0</v>
      </c>
      <c r="H79" s="21">
        <f>Výdaje!G79</f>
        <v>0</v>
      </c>
      <c r="I79" s="159">
        <f>Výdaje!H79</f>
        <v>0</v>
      </c>
      <c r="K79" s="294"/>
      <c r="L79" s="294"/>
      <c r="M79" s="294"/>
      <c r="N79" s="294"/>
      <c r="O79" s="294"/>
    </row>
    <row r="80" spans="1:15" x14ac:dyDescent="0.2">
      <c r="A80" s="816"/>
      <c r="B80" s="813"/>
      <c r="C80" s="20">
        <v>913</v>
      </c>
      <c r="D80" s="59" t="s">
        <v>25</v>
      </c>
      <c r="E80" s="469">
        <f>Výdaje!D36</f>
        <v>8046.55</v>
      </c>
      <c r="F80" s="458">
        <f>Výdaje!E36</f>
        <v>9435.7000000000007</v>
      </c>
      <c r="G80" s="21">
        <f>Výdaje!F36</f>
        <v>10001.842000000001</v>
      </c>
      <c r="H80" s="21">
        <f>Výdaje!G36</f>
        <v>10601.952520000001</v>
      </c>
      <c r="I80" s="159">
        <f>Výdaje!H36</f>
        <v>11238.069671200001</v>
      </c>
    </row>
    <row r="81" spans="1:15" x14ac:dyDescent="0.2">
      <c r="A81" s="816"/>
      <c r="B81" s="813"/>
      <c r="C81" s="22">
        <v>914</v>
      </c>
      <c r="D81" s="60" t="s">
        <v>14</v>
      </c>
      <c r="E81" s="469">
        <f>Výdaje!D141</f>
        <v>12721.2</v>
      </c>
      <c r="F81" s="458">
        <f>Výdaje!E141</f>
        <v>12591.2</v>
      </c>
      <c r="G81" s="21">
        <f>Výdaje!F141</f>
        <v>12571.2</v>
      </c>
      <c r="H81" s="21">
        <f>Výdaje!G141</f>
        <v>13141.2</v>
      </c>
      <c r="I81" s="159">
        <f>Výdaje!H141</f>
        <v>12321.2</v>
      </c>
    </row>
    <row r="82" spans="1:15" x14ac:dyDescent="0.2">
      <c r="A82" s="816"/>
      <c r="B82" s="813"/>
      <c r="C82" s="22">
        <v>915</v>
      </c>
      <c r="D82" s="60" t="s">
        <v>326</v>
      </c>
      <c r="E82" s="469">
        <f>Výdaje!D259</f>
        <v>300</v>
      </c>
      <c r="F82" s="458">
        <f>Výdaje!E259</f>
        <v>200</v>
      </c>
      <c r="G82" s="21">
        <f>Výdaje!F259</f>
        <v>200</v>
      </c>
      <c r="H82" s="21">
        <f>Výdaje!G259</f>
        <v>200</v>
      </c>
      <c r="I82" s="159">
        <f>Výdaje!H259</f>
        <v>200</v>
      </c>
    </row>
    <row r="83" spans="1:15" x14ac:dyDescent="0.2">
      <c r="A83" s="816"/>
      <c r="B83" s="813"/>
      <c r="C83" s="22">
        <v>917</v>
      </c>
      <c r="D83" s="60" t="s">
        <v>117</v>
      </c>
      <c r="E83" s="469">
        <f>Výdaje!D433</f>
        <v>20520</v>
      </c>
      <c r="F83" s="458">
        <f>Výdaje!E433</f>
        <v>22470</v>
      </c>
      <c r="G83" s="21">
        <f>Výdaje!F433</f>
        <v>21020</v>
      </c>
      <c r="H83" s="21">
        <f>Výdaje!G433</f>
        <v>13720</v>
      </c>
      <c r="I83" s="159">
        <f>Výdaje!H433</f>
        <v>13620</v>
      </c>
    </row>
    <row r="84" spans="1:15" x14ac:dyDescent="0.2">
      <c r="A84" s="816"/>
      <c r="B84" s="813"/>
      <c r="C84" s="22">
        <v>920</v>
      </c>
      <c r="D84" s="60" t="s">
        <v>15</v>
      </c>
      <c r="E84" s="469">
        <f>Výdaje!D538</f>
        <v>3500</v>
      </c>
      <c r="F84" s="458">
        <f>Výdaje!E538</f>
        <v>4400</v>
      </c>
      <c r="G84" s="21">
        <f>Výdaje!F538</f>
        <v>13000</v>
      </c>
      <c r="H84" s="21">
        <f>Výdaje!G538</f>
        <v>8000</v>
      </c>
      <c r="I84" s="159">
        <f>Výdaje!H538</f>
        <v>3000</v>
      </c>
    </row>
    <row r="85" spans="1:15" x14ac:dyDescent="0.2">
      <c r="A85" s="816"/>
      <c r="B85" s="813"/>
      <c r="C85" s="22">
        <v>923</v>
      </c>
      <c r="D85" s="60" t="s">
        <v>194</v>
      </c>
      <c r="E85" s="469">
        <f>Výdaje!D666</f>
        <v>0</v>
      </c>
      <c r="F85" s="458">
        <f>Výdaje!E666</f>
        <v>0</v>
      </c>
      <c r="G85" s="156" t="s">
        <v>11</v>
      </c>
      <c r="H85" s="156" t="s">
        <v>11</v>
      </c>
      <c r="I85" s="160" t="s">
        <v>11</v>
      </c>
    </row>
    <row r="86" spans="1:15" x14ac:dyDescent="0.2">
      <c r="A86" s="816"/>
      <c r="B86" s="813"/>
      <c r="C86" s="22">
        <v>926</v>
      </c>
      <c r="D86" s="60" t="s">
        <v>120</v>
      </c>
      <c r="E86" s="469">
        <f>Výdaje!D745</f>
        <v>23700</v>
      </c>
      <c r="F86" s="458">
        <f>Výdaje!E745</f>
        <v>23700</v>
      </c>
      <c r="G86" s="21">
        <f>Výdaje!F745</f>
        <v>23700</v>
      </c>
      <c r="H86" s="21">
        <f>Výdaje!G745</f>
        <v>23700</v>
      </c>
      <c r="I86" s="159">
        <f>Výdaje!H745</f>
        <v>23700</v>
      </c>
    </row>
    <row r="87" spans="1:15" x14ac:dyDescent="0.2">
      <c r="A87" s="816"/>
      <c r="B87" s="813"/>
      <c r="C87" s="22">
        <v>927</v>
      </c>
      <c r="D87" s="60" t="s">
        <v>497</v>
      </c>
      <c r="E87" s="469"/>
      <c r="F87" s="458"/>
      <c r="G87" s="21"/>
      <c r="H87" s="21"/>
      <c r="I87" s="159"/>
    </row>
    <row r="88" spans="1:15" x14ac:dyDescent="0.2">
      <c r="A88" s="816"/>
      <c r="B88" s="813"/>
      <c r="C88" s="22">
        <v>932</v>
      </c>
      <c r="D88" s="60" t="s">
        <v>36</v>
      </c>
      <c r="E88" s="469">
        <f>Výdaje!D750</f>
        <v>35000</v>
      </c>
      <c r="F88" s="458">
        <f>Výdaje!E750</f>
        <v>26000</v>
      </c>
      <c r="G88" s="21">
        <f>Výdaje!F750</f>
        <v>25000</v>
      </c>
      <c r="H88" s="21">
        <f>Výdaje!G750</f>
        <v>25000</v>
      </c>
      <c r="I88" s="159">
        <f>Výdaje!H750</f>
        <v>25000</v>
      </c>
    </row>
    <row r="89" spans="1:15" x14ac:dyDescent="0.2">
      <c r="A89" s="161"/>
      <c r="B89" s="814"/>
      <c r="C89" s="22">
        <v>934</v>
      </c>
      <c r="D89" s="60" t="s">
        <v>175</v>
      </c>
      <c r="E89" s="469">
        <f>Výdaje!D757</f>
        <v>2000</v>
      </c>
      <c r="F89" s="458">
        <f>Výdaje!E757</f>
        <v>2000</v>
      </c>
      <c r="G89" s="21">
        <f>Výdaje!F757</f>
        <v>2000</v>
      </c>
      <c r="H89" s="21">
        <f>Výdaje!G756</f>
        <v>2000</v>
      </c>
      <c r="I89" s="159">
        <f>Výdaje!H756</f>
        <v>2000</v>
      </c>
    </row>
    <row r="90" spans="1:15" s="16" customFormat="1" x14ac:dyDescent="0.2">
      <c r="A90" s="815" t="s">
        <v>37</v>
      </c>
      <c r="B90" s="18" t="s">
        <v>38</v>
      </c>
      <c r="C90" s="19" t="s">
        <v>11</v>
      </c>
      <c r="D90" s="58" t="s">
        <v>11</v>
      </c>
      <c r="E90" s="157">
        <f>SUM(E91:E97)</f>
        <v>546391.05554999993</v>
      </c>
      <c r="F90" s="459">
        <f>SUM(F91:F97)</f>
        <v>556330.99822000007</v>
      </c>
      <c r="G90" s="157">
        <f>SUM(G91:G97)</f>
        <v>489208.70822000003</v>
      </c>
      <c r="H90" s="157">
        <f>SUM(H91:H97)</f>
        <v>541024.10661999998</v>
      </c>
      <c r="I90" s="158">
        <f>SUM(I91:I97)</f>
        <v>563312.12095600006</v>
      </c>
      <c r="K90" s="405"/>
      <c r="L90" s="405"/>
      <c r="M90" s="405"/>
      <c r="N90" s="405"/>
      <c r="O90" s="405"/>
    </row>
    <row r="91" spans="1:15" s="26" customFormat="1" x14ac:dyDescent="0.2">
      <c r="A91" s="816"/>
      <c r="B91" s="812" t="s">
        <v>39</v>
      </c>
      <c r="C91" s="172">
        <v>912</v>
      </c>
      <c r="D91" s="173" t="s">
        <v>247</v>
      </c>
      <c r="E91" s="469">
        <f>Výdaje!D83</f>
        <v>2500</v>
      </c>
      <c r="F91" s="458">
        <f>Výdaje!E83</f>
        <v>2500</v>
      </c>
      <c r="G91" s="21">
        <f>Výdaje!F83</f>
        <v>20000</v>
      </c>
      <c r="H91" s="21">
        <f>Výdaje!G83</f>
        <v>20000</v>
      </c>
      <c r="I91" s="159">
        <f>Výdaje!H83</f>
        <v>5000</v>
      </c>
      <c r="K91" s="294"/>
      <c r="L91" s="294"/>
      <c r="M91" s="294"/>
      <c r="N91" s="294"/>
      <c r="O91" s="294"/>
    </row>
    <row r="92" spans="1:15" x14ac:dyDescent="0.2">
      <c r="A92" s="816"/>
      <c r="B92" s="813"/>
      <c r="C92" s="20">
        <v>913</v>
      </c>
      <c r="D92" s="59" t="s">
        <v>25</v>
      </c>
      <c r="E92" s="469">
        <f>Výdaje!D37</f>
        <v>275600</v>
      </c>
      <c r="F92" s="458">
        <f>Výdaje!E37</f>
        <v>284024</v>
      </c>
      <c r="G92" s="21">
        <f>Výdaje!F37</f>
        <v>295384.96000000002</v>
      </c>
      <c r="H92" s="21">
        <f>Výdaje!G37</f>
        <v>307200.35840000003</v>
      </c>
      <c r="I92" s="159">
        <f>Výdaje!H37</f>
        <v>319488.37273600005</v>
      </c>
    </row>
    <row r="93" spans="1:15" x14ac:dyDescent="0.2">
      <c r="A93" s="816"/>
      <c r="B93" s="813"/>
      <c r="C93" s="22">
        <v>914</v>
      </c>
      <c r="D93" s="60" t="s">
        <v>14</v>
      </c>
      <c r="E93" s="469">
        <f>Výdaje!D158</f>
        <v>4028.6800000000003</v>
      </c>
      <c r="F93" s="458">
        <f>Výdaje!E158</f>
        <v>4380.28</v>
      </c>
      <c r="G93" s="21">
        <f>Výdaje!F158</f>
        <v>4397.03</v>
      </c>
      <c r="H93" s="21">
        <f>Výdaje!G158</f>
        <v>4397.03</v>
      </c>
      <c r="I93" s="159">
        <f>Výdaje!H158</f>
        <v>4397.03</v>
      </c>
    </row>
    <row r="94" spans="1:15" x14ac:dyDescent="0.2">
      <c r="A94" s="816"/>
      <c r="B94" s="813"/>
      <c r="C94" s="22">
        <v>917</v>
      </c>
      <c r="D94" s="60" t="s">
        <v>117</v>
      </c>
      <c r="E94" s="469">
        <f>Výdaje!D455</f>
        <v>35091.25</v>
      </c>
      <c r="F94" s="458">
        <f>Výdaje!E455</f>
        <v>33091.25</v>
      </c>
      <c r="G94" s="21">
        <f>Výdaje!F455</f>
        <v>32091.25</v>
      </c>
      <c r="H94" s="21">
        <f>Výdaje!G455</f>
        <v>32091.25</v>
      </c>
      <c r="I94" s="159">
        <f>Výdaje!H455</f>
        <v>32091.25</v>
      </c>
    </row>
    <row r="95" spans="1:15" x14ac:dyDescent="0.2">
      <c r="A95" s="816"/>
      <c r="B95" s="813"/>
      <c r="C95" s="22">
        <v>920</v>
      </c>
      <c r="D95" s="60" t="s">
        <v>15</v>
      </c>
      <c r="E95" s="469">
        <f>Výdaje!D547</f>
        <v>222771.12555</v>
      </c>
      <c r="F95" s="458">
        <f>Výdaje!E547</f>
        <v>225935.46822000001</v>
      </c>
      <c r="G95" s="21">
        <f>Výdaje!F547</f>
        <v>130935.46822</v>
      </c>
      <c r="H95" s="21">
        <f>Výdaje!G547</f>
        <v>170935.46821999998</v>
      </c>
      <c r="I95" s="159">
        <f>Výdaje!H547</f>
        <v>195935.46821999998</v>
      </c>
    </row>
    <row r="96" spans="1:15" x14ac:dyDescent="0.2">
      <c r="A96" s="816"/>
      <c r="B96" s="813"/>
      <c r="C96" s="22">
        <v>923</v>
      </c>
      <c r="D96" s="60" t="s">
        <v>194</v>
      </c>
      <c r="E96" s="469">
        <f>Výdaje!D668</f>
        <v>0</v>
      </c>
      <c r="F96" s="468">
        <f>Výdaje!E668</f>
        <v>0</v>
      </c>
      <c r="G96" s="156" t="s">
        <v>11</v>
      </c>
      <c r="H96" s="156" t="s">
        <v>11</v>
      </c>
      <c r="I96" s="160" t="s">
        <v>11</v>
      </c>
    </row>
    <row r="97" spans="1:15" x14ac:dyDescent="0.2">
      <c r="A97" s="161"/>
      <c r="B97" s="814"/>
      <c r="C97" s="22">
        <v>926</v>
      </c>
      <c r="D97" s="60" t="s">
        <v>120</v>
      </c>
      <c r="E97" s="469">
        <f>Výdaje!D746</f>
        <v>6400</v>
      </c>
      <c r="F97" s="458">
        <f>Výdaje!E746</f>
        <v>6400</v>
      </c>
      <c r="G97" s="21">
        <f>Výdaje!F746</f>
        <v>6400</v>
      </c>
      <c r="H97" s="21">
        <f>Výdaje!G746</f>
        <v>6400</v>
      </c>
      <c r="I97" s="159">
        <f>Výdaje!H746</f>
        <v>6400</v>
      </c>
    </row>
    <row r="98" spans="1:15" s="16" customFormat="1" x14ac:dyDescent="0.2">
      <c r="A98" s="815" t="s">
        <v>40</v>
      </c>
      <c r="B98" s="18" t="s">
        <v>41</v>
      </c>
      <c r="C98" s="19" t="s">
        <v>11</v>
      </c>
      <c r="D98" s="58" t="s">
        <v>11</v>
      </c>
      <c r="E98" s="157">
        <f>SUM(E99:E99)</f>
        <v>4750</v>
      </c>
      <c r="F98" s="460">
        <f>SUM(F99:F99)</f>
        <v>4750</v>
      </c>
      <c r="G98" s="23">
        <f>SUM(G99:G99)</f>
        <v>4750</v>
      </c>
      <c r="H98" s="23">
        <f>SUM(H99:H99)</f>
        <v>4750</v>
      </c>
      <c r="I98" s="162">
        <f>SUM(I99:I99)</f>
        <v>4750</v>
      </c>
      <c r="K98" s="405"/>
      <c r="L98" s="405"/>
      <c r="M98" s="405"/>
      <c r="N98" s="405"/>
      <c r="O98" s="405"/>
    </row>
    <row r="99" spans="1:15" x14ac:dyDescent="0.2">
      <c r="A99" s="818"/>
      <c r="B99" s="432" t="s">
        <v>42</v>
      </c>
      <c r="C99" s="22">
        <v>914</v>
      </c>
      <c r="D99" s="60" t="s">
        <v>14</v>
      </c>
      <c r="E99" s="469">
        <f>Výdaje!D168</f>
        <v>4750</v>
      </c>
      <c r="F99" s="458">
        <f>Výdaje!E168</f>
        <v>4750</v>
      </c>
      <c r="G99" s="21">
        <f>Výdaje!F168</f>
        <v>4750</v>
      </c>
      <c r="H99" s="21">
        <f>Výdaje!G168</f>
        <v>4750</v>
      </c>
      <c r="I99" s="159">
        <f>Výdaje!H168</f>
        <v>4750</v>
      </c>
    </row>
    <row r="100" spans="1:15" s="16" customFormat="1" x14ac:dyDescent="0.2">
      <c r="A100" s="815" t="s">
        <v>43</v>
      </c>
      <c r="B100" s="18" t="s">
        <v>44</v>
      </c>
      <c r="C100" s="19" t="s">
        <v>11</v>
      </c>
      <c r="D100" s="58" t="s">
        <v>11</v>
      </c>
      <c r="E100" s="157">
        <f>SUM(E101:E102)</f>
        <v>3840</v>
      </c>
      <c r="F100" s="460">
        <f>SUM(F101:F102)</f>
        <v>3840</v>
      </c>
      <c r="G100" s="23">
        <f>SUM(G101:G102)</f>
        <v>3840</v>
      </c>
      <c r="H100" s="23">
        <f>SUM(H101:H102)</f>
        <v>3815</v>
      </c>
      <c r="I100" s="162">
        <f>SUM(I101:I102)</f>
        <v>3815</v>
      </c>
      <c r="K100" s="405"/>
      <c r="L100" s="405"/>
      <c r="M100" s="405"/>
      <c r="N100" s="405"/>
      <c r="O100" s="405"/>
    </row>
    <row r="101" spans="1:15" x14ac:dyDescent="0.2">
      <c r="A101" s="816"/>
      <c r="B101" s="812" t="s">
        <v>45</v>
      </c>
      <c r="C101" s="22">
        <v>914</v>
      </c>
      <c r="D101" s="60" t="s">
        <v>14</v>
      </c>
      <c r="E101" s="469">
        <f>Výdaje!D169</f>
        <v>2340</v>
      </c>
      <c r="F101" s="458">
        <f>Výdaje!E169</f>
        <v>2340</v>
      </c>
      <c r="G101" s="21">
        <f>Výdaje!F169</f>
        <v>2340</v>
      </c>
      <c r="H101" s="21">
        <f>Výdaje!G169</f>
        <v>2315</v>
      </c>
      <c r="I101" s="159">
        <f>Výdaje!H169</f>
        <v>2315</v>
      </c>
    </row>
    <row r="102" spans="1:15" x14ac:dyDescent="0.2">
      <c r="A102" s="816"/>
      <c r="B102" s="813"/>
      <c r="C102" s="22">
        <v>920</v>
      </c>
      <c r="D102" s="60" t="s">
        <v>15</v>
      </c>
      <c r="E102" s="469">
        <f>Výdaje!D562</f>
        <v>1500</v>
      </c>
      <c r="F102" s="458">
        <f>Výdaje!E562</f>
        <v>1500</v>
      </c>
      <c r="G102" s="21">
        <f>Výdaje!F562</f>
        <v>1500</v>
      </c>
      <c r="H102" s="21">
        <f>Výdaje!G562</f>
        <v>1500</v>
      </c>
      <c r="I102" s="159">
        <f>Výdaje!H562</f>
        <v>1500</v>
      </c>
    </row>
    <row r="103" spans="1:15" s="16" customFormat="1" x14ac:dyDescent="0.2">
      <c r="A103" s="815" t="s">
        <v>46</v>
      </c>
      <c r="B103" s="18" t="s">
        <v>47</v>
      </c>
      <c r="C103" s="19" t="s">
        <v>11</v>
      </c>
      <c r="D103" s="58" t="s">
        <v>11</v>
      </c>
      <c r="E103" s="157">
        <f>SUM(E104:E107)</f>
        <v>70094.760000000009</v>
      </c>
      <c r="F103" s="460">
        <f>SUM(F104:F107)</f>
        <v>60309.760000000002</v>
      </c>
      <c r="G103" s="23">
        <f>SUM(G104:G107)</f>
        <v>58409.760000000002</v>
      </c>
      <c r="H103" s="23">
        <f>SUM(H104:H107)</f>
        <v>59909.760000000002</v>
      </c>
      <c r="I103" s="162">
        <f>SUM(I104:I107)</f>
        <v>58909.760000000002</v>
      </c>
      <c r="K103" s="405"/>
      <c r="L103" s="405"/>
      <c r="M103" s="405"/>
      <c r="N103" s="405"/>
      <c r="O103" s="405"/>
    </row>
    <row r="104" spans="1:15" x14ac:dyDescent="0.2">
      <c r="A104" s="816"/>
      <c r="B104" s="812" t="s">
        <v>48</v>
      </c>
      <c r="C104" s="22">
        <v>914</v>
      </c>
      <c r="D104" s="60" t="s">
        <v>14</v>
      </c>
      <c r="E104" s="469">
        <f>Výdaje!D170</f>
        <v>51494.76</v>
      </c>
      <c r="F104" s="458">
        <f>Výdaje!E170</f>
        <v>50109.760000000002</v>
      </c>
      <c r="G104" s="21">
        <f>Výdaje!F170</f>
        <v>52909.760000000002</v>
      </c>
      <c r="H104" s="21">
        <f>Výdaje!G170</f>
        <v>51409.760000000002</v>
      </c>
      <c r="I104" s="159">
        <f>Výdaje!H170</f>
        <v>51409.760000000002</v>
      </c>
    </row>
    <row r="105" spans="1:15" x14ac:dyDescent="0.2">
      <c r="A105" s="816"/>
      <c r="B105" s="813"/>
      <c r="C105" s="22">
        <v>917</v>
      </c>
      <c r="D105" s="60" t="s">
        <v>117</v>
      </c>
      <c r="E105" s="469">
        <f>Výdaje!D468</f>
        <v>0</v>
      </c>
      <c r="F105" s="458">
        <f>Výdaje!E468</f>
        <v>0</v>
      </c>
      <c r="G105" s="21">
        <f>Výdaje!F468</f>
        <v>0</v>
      </c>
      <c r="H105" s="21">
        <f>Výdaje!G468</f>
        <v>0</v>
      </c>
      <c r="I105" s="159">
        <f>Výdaje!H468</f>
        <v>0</v>
      </c>
    </row>
    <row r="106" spans="1:15" x14ac:dyDescent="0.2">
      <c r="A106" s="816"/>
      <c r="B106" s="813"/>
      <c r="C106" s="22">
        <v>920</v>
      </c>
      <c r="D106" s="60" t="s">
        <v>15</v>
      </c>
      <c r="E106" s="469">
        <f>Výdaje!D565</f>
        <v>18600</v>
      </c>
      <c r="F106" s="458">
        <f>Výdaje!E565</f>
        <v>10200</v>
      </c>
      <c r="G106" s="21">
        <f>Výdaje!F565</f>
        <v>5500</v>
      </c>
      <c r="H106" s="21">
        <f>Výdaje!G565</f>
        <v>8500</v>
      </c>
      <c r="I106" s="159">
        <f>Výdaje!H565</f>
        <v>7500</v>
      </c>
    </row>
    <row r="107" spans="1:15" x14ac:dyDescent="0.2">
      <c r="A107" s="818"/>
      <c r="B107" s="814"/>
      <c r="C107" s="22">
        <v>923</v>
      </c>
      <c r="D107" s="60" t="s">
        <v>194</v>
      </c>
      <c r="E107" s="469">
        <f>Výdaje!D670</f>
        <v>0</v>
      </c>
      <c r="F107" s="458">
        <f>Výdaje!E670</f>
        <v>0</v>
      </c>
      <c r="G107" s="156" t="s">
        <v>11</v>
      </c>
      <c r="H107" s="156" t="s">
        <v>11</v>
      </c>
      <c r="I107" s="160" t="s">
        <v>11</v>
      </c>
    </row>
    <row r="108" spans="1:15" s="16" customFormat="1" x14ac:dyDescent="0.2">
      <c r="A108" s="815" t="s">
        <v>49</v>
      </c>
      <c r="B108" s="18" t="s">
        <v>50</v>
      </c>
      <c r="C108" s="19" t="s">
        <v>11</v>
      </c>
      <c r="D108" s="58" t="s">
        <v>11</v>
      </c>
      <c r="E108" s="157">
        <f>SUM(E109:E109)</f>
        <v>0</v>
      </c>
      <c r="F108" s="460">
        <f>SUM(F109:F109)</f>
        <v>0</v>
      </c>
      <c r="G108" s="23">
        <f>SUM(G109:G109)</f>
        <v>0</v>
      </c>
      <c r="H108" s="23">
        <f>SUM(H109:H109)</f>
        <v>0</v>
      </c>
      <c r="I108" s="162">
        <f>SUM(I109:I109)</f>
        <v>0</v>
      </c>
      <c r="K108" s="405"/>
      <c r="L108" s="405"/>
      <c r="M108" s="405"/>
      <c r="N108" s="405"/>
      <c r="O108" s="405"/>
    </row>
    <row r="109" spans="1:15" x14ac:dyDescent="0.2">
      <c r="A109" s="818"/>
      <c r="B109" s="432" t="s">
        <v>51</v>
      </c>
      <c r="C109" s="22">
        <v>914</v>
      </c>
      <c r="D109" s="60" t="s">
        <v>14</v>
      </c>
      <c r="E109" s="469">
        <v>0</v>
      </c>
      <c r="F109" s="458">
        <v>0</v>
      </c>
      <c r="G109" s="21">
        <v>0</v>
      </c>
      <c r="H109" s="21">
        <v>0</v>
      </c>
      <c r="I109" s="159">
        <v>0</v>
      </c>
    </row>
    <row r="110" spans="1:15" s="16" customFormat="1" x14ac:dyDescent="0.2">
      <c r="A110" s="815" t="s">
        <v>52</v>
      </c>
      <c r="B110" s="18" t="s">
        <v>53</v>
      </c>
      <c r="C110" s="19" t="s">
        <v>11</v>
      </c>
      <c r="D110" s="58" t="s">
        <v>11</v>
      </c>
      <c r="E110" s="157">
        <f>SUM(E111:E113)</f>
        <v>688100</v>
      </c>
      <c r="F110" s="460">
        <f>SUM(F111:F113)</f>
        <v>405236</v>
      </c>
      <c r="G110" s="23">
        <f>SUM(G111:G113)</f>
        <v>253450</v>
      </c>
      <c r="H110" s="23">
        <f>SUM(H111:H113)</f>
        <v>150450</v>
      </c>
      <c r="I110" s="162">
        <f>SUM(I111:I113)</f>
        <v>162450</v>
      </c>
      <c r="K110" s="405"/>
      <c r="L110" s="405"/>
      <c r="M110" s="405"/>
      <c r="N110" s="405"/>
      <c r="O110" s="405"/>
    </row>
    <row r="111" spans="1:15" x14ac:dyDescent="0.2">
      <c r="A111" s="816"/>
      <c r="B111" s="812" t="s">
        <v>334</v>
      </c>
      <c r="C111" s="22">
        <v>914</v>
      </c>
      <c r="D111" s="60" t="s">
        <v>14</v>
      </c>
      <c r="E111" s="469">
        <f>Výdaje!D186</f>
        <v>5450</v>
      </c>
      <c r="F111" s="458">
        <f>Výdaje!E186</f>
        <v>5450</v>
      </c>
      <c r="G111" s="21">
        <f>Výdaje!F186</f>
        <v>5450</v>
      </c>
      <c r="H111" s="21">
        <f>Výdaje!G186</f>
        <v>5450</v>
      </c>
      <c r="I111" s="159">
        <f>Výdaje!H186</f>
        <v>5450</v>
      </c>
    </row>
    <row r="112" spans="1:15" x14ac:dyDescent="0.2">
      <c r="A112" s="816"/>
      <c r="B112" s="813"/>
      <c r="C112" s="22">
        <v>920</v>
      </c>
      <c r="D112" s="60" t="s">
        <v>15</v>
      </c>
      <c r="E112" s="469">
        <f>Výdaje!D573</f>
        <v>122800</v>
      </c>
      <c r="F112" s="458">
        <f>Výdaje!E573</f>
        <v>243000</v>
      </c>
      <c r="G112" s="21">
        <f>Výdaje!F573</f>
        <v>248000</v>
      </c>
      <c r="H112" s="21">
        <f>Výdaje!G573</f>
        <v>145000</v>
      </c>
      <c r="I112" s="159">
        <f>Výdaje!H573</f>
        <v>157000</v>
      </c>
    </row>
    <row r="113" spans="1:15" x14ac:dyDescent="0.2">
      <c r="A113" s="818"/>
      <c r="B113" s="814"/>
      <c r="C113" s="22">
        <v>923</v>
      </c>
      <c r="D113" s="60" t="s">
        <v>194</v>
      </c>
      <c r="E113" s="469">
        <f>Výdaje!D672</f>
        <v>559850</v>
      </c>
      <c r="F113" s="458">
        <f>Výdaje!E672</f>
        <v>156786</v>
      </c>
      <c r="G113" s="156" t="s">
        <v>11</v>
      </c>
      <c r="H113" s="156" t="s">
        <v>11</v>
      </c>
      <c r="I113" s="160" t="s">
        <v>11</v>
      </c>
    </row>
    <row r="114" spans="1:15" s="16" customFormat="1" x14ac:dyDescent="0.2">
      <c r="A114" s="815" t="s">
        <v>54</v>
      </c>
      <c r="B114" s="18" t="s">
        <v>55</v>
      </c>
      <c r="C114" s="19" t="s">
        <v>11</v>
      </c>
      <c r="D114" s="58" t="s">
        <v>11</v>
      </c>
      <c r="E114" s="157">
        <f>SUM(E115:E120)</f>
        <v>512965.78500000003</v>
      </c>
      <c r="F114" s="460">
        <f>SUM(F115:F120)</f>
        <v>513685.02799999993</v>
      </c>
      <c r="G114" s="23">
        <f>SUM(G115:G120)</f>
        <v>532298.22940000007</v>
      </c>
      <c r="H114" s="23">
        <f>SUM(H115:H120)</f>
        <v>565748.90800400008</v>
      </c>
      <c r="I114" s="162">
        <f>SUM(I115:I120)</f>
        <v>587191.92196424003</v>
      </c>
      <c r="K114" s="405"/>
      <c r="L114" s="405"/>
      <c r="M114" s="405"/>
      <c r="N114" s="405"/>
      <c r="O114" s="405"/>
    </row>
    <row r="115" spans="1:15" x14ac:dyDescent="0.2">
      <c r="A115" s="816"/>
      <c r="B115" s="812" t="s">
        <v>56</v>
      </c>
      <c r="C115" s="20">
        <v>910</v>
      </c>
      <c r="D115" s="59" t="s">
        <v>13</v>
      </c>
      <c r="E115" s="469">
        <f>Výdaje!D12</f>
        <v>38569.585000000006</v>
      </c>
      <c r="F115" s="458">
        <f>Výdaje!E12</f>
        <v>40763.589999999997</v>
      </c>
      <c r="G115" s="21">
        <f>Výdaje!F12</f>
        <v>42452.243400000007</v>
      </c>
      <c r="H115" s="21">
        <f>Výdaje!G12</f>
        <v>45303.516004000005</v>
      </c>
      <c r="I115" s="159">
        <f>Výdaje!H12</f>
        <v>50599.764964240007</v>
      </c>
    </row>
    <row r="116" spans="1:15" x14ac:dyDescent="0.2">
      <c r="A116" s="816"/>
      <c r="B116" s="813"/>
      <c r="C116" s="20">
        <v>911</v>
      </c>
      <c r="D116" s="59" t="s">
        <v>196</v>
      </c>
      <c r="E116" s="469">
        <f>Výdaje!D16</f>
        <v>395208</v>
      </c>
      <c r="F116" s="458">
        <f>Výdaje!E16</f>
        <v>417917.46799999999</v>
      </c>
      <c r="G116" s="21">
        <f>Výdaje!F16</f>
        <v>434210.946</v>
      </c>
      <c r="H116" s="21">
        <f>Výdaje!G16</f>
        <v>453976.592</v>
      </c>
      <c r="I116" s="159">
        <f>Výdaje!H16</f>
        <v>471627.75699999998</v>
      </c>
    </row>
    <row r="117" spans="1:15" x14ac:dyDescent="0.2">
      <c r="A117" s="816"/>
      <c r="B117" s="813"/>
      <c r="C117" s="22">
        <v>914</v>
      </c>
      <c r="D117" s="60" t="s">
        <v>14</v>
      </c>
      <c r="E117" s="469">
        <f>Výdaje!D187</f>
        <v>28650</v>
      </c>
      <c r="F117" s="458">
        <f>Výdaje!E187</f>
        <v>24585</v>
      </c>
      <c r="G117" s="21">
        <f>Výdaje!F187</f>
        <v>24545</v>
      </c>
      <c r="H117" s="21">
        <f>Výdaje!G187</f>
        <v>29675</v>
      </c>
      <c r="I117" s="159">
        <f>Výdaje!H187</f>
        <v>30425</v>
      </c>
    </row>
    <row r="118" spans="1:15" x14ac:dyDescent="0.2">
      <c r="A118" s="816"/>
      <c r="B118" s="813"/>
      <c r="C118" s="22">
        <v>920</v>
      </c>
      <c r="D118" s="60" t="s">
        <v>15</v>
      </c>
      <c r="E118" s="469">
        <f>Výdaje!D587</f>
        <v>40000</v>
      </c>
      <c r="F118" s="458">
        <f>Výdaje!E587</f>
        <v>19000</v>
      </c>
      <c r="G118" s="21">
        <f>Výdaje!F587</f>
        <v>19000</v>
      </c>
      <c r="H118" s="21">
        <f>Výdaje!G587</f>
        <v>24000</v>
      </c>
      <c r="I118" s="159">
        <f>Výdaje!H587</f>
        <v>21000</v>
      </c>
    </row>
    <row r="119" spans="1:15" x14ac:dyDescent="0.2">
      <c r="A119" s="816"/>
      <c r="B119" s="813"/>
      <c r="C119" s="22">
        <v>923</v>
      </c>
      <c r="D119" s="60" t="s">
        <v>194</v>
      </c>
      <c r="E119" s="469">
        <v>0</v>
      </c>
      <c r="F119" s="458">
        <v>0</v>
      </c>
      <c r="G119" s="156" t="s">
        <v>11</v>
      </c>
      <c r="H119" s="156" t="s">
        <v>11</v>
      </c>
      <c r="I119" s="160" t="s">
        <v>11</v>
      </c>
    </row>
    <row r="120" spans="1:15" x14ac:dyDescent="0.2">
      <c r="A120" s="818"/>
      <c r="B120" s="814"/>
      <c r="C120" s="22">
        <v>925</v>
      </c>
      <c r="D120" s="60" t="s">
        <v>57</v>
      </c>
      <c r="E120" s="469">
        <f>Výdaje!D737</f>
        <v>10538.2</v>
      </c>
      <c r="F120" s="458">
        <f>Výdaje!E737</f>
        <v>11418.97</v>
      </c>
      <c r="G120" s="21">
        <f>Výdaje!F737</f>
        <v>12090.04</v>
      </c>
      <c r="H120" s="21">
        <f>Výdaje!G737</f>
        <v>12793.8</v>
      </c>
      <c r="I120" s="159">
        <f>Výdaje!H737</f>
        <v>13539.4</v>
      </c>
    </row>
    <row r="121" spans="1:15" s="16" customFormat="1" x14ac:dyDescent="0.2">
      <c r="A121" s="815" t="s">
        <v>171</v>
      </c>
      <c r="B121" s="18" t="s">
        <v>192</v>
      </c>
      <c r="C121" s="19" t="s">
        <v>11</v>
      </c>
      <c r="D121" s="58" t="s">
        <v>11</v>
      </c>
      <c r="E121" s="157">
        <f>SUM(E122:E124)</f>
        <v>25000</v>
      </c>
      <c r="F121" s="464">
        <f t="shared" ref="F121:I121" si="4">SUM(F122:F124)</f>
        <v>25000</v>
      </c>
      <c r="G121" s="229">
        <f t="shared" si="4"/>
        <v>25000</v>
      </c>
      <c r="H121" s="229">
        <f t="shared" si="4"/>
        <v>27000</v>
      </c>
      <c r="I121" s="158">
        <f t="shared" si="4"/>
        <v>27000</v>
      </c>
      <c r="K121" s="405"/>
      <c r="L121" s="405"/>
      <c r="M121" s="405"/>
      <c r="N121" s="405"/>
      <c r="O121" s="405"/>
    </row>
    <row r="122" spans="1:15" x14ac:dyDescent="0.2">
      <c r="A122" s="816"/>
      <c r="B122" s="812" t="s">
        <v>193</v>
      </c>
      <c r="C122" s="22">
        <v>913</v>
      </c>
      <c r="D122" s="60" t="s">
        <v>255</v>
      </c>
      <c r="E122" s="469">
        <f>Výdaje!D38</f>
        <v>25000</v>
      </c>
      <c r="F122" s="458">
        <f>Výdaje!E38</f>
        <v>25000</v>
      </c>
      <c r="G122" s="21">
        <f>Výdaje!F38</f>
        <v>25000</v>
      </c>
      <c r="H122" s="21">
        <f>Výdaje!G38</f>
        <v>27000</v>
      </c>
      <c r="I122" s="159">
        <f>Výdaje!H38</f>
        <v>27000</v>
      </c>
    </row>
    <row r="123" spans="1:15" x14ac:dyDescent="0.2">
      <c r="A123" s="816"/>
      <c r="B123" s="813"/>
      <c r="C123" s="22">
        <v>914</v>
      </c>
      <c r="D123" s="60" t="s">
        <v>14</v>
      </c>
      <c r="E123" s="469">
        <f>Výdaje!D191</f>
        <v>0</v>
      </c>
      <c r="F123" s="458">
        <f>Výdaje!E191</f>
        <v>0</v>
      </c>
      <c r="G123" s="21">
        <f>Výdaje!F191</f>
        <v>0</v>
      </c>
      <c r="H123" s="21">
        <f>Výdaje!G191</f>
        <v>0</v>
      </c>
      <c r="I123" s="159">
        <f>Výdaje!H191</f>
        <v>0</v>
      </c>
    </row>
    <row r="124" spans="1:15" x14ac:dyDescent="0.2">
      <c r="A124" s="434"/>
      <c r="B124" s="813"/>
      <c r="C124" s="271">
        <v>920</v>
      </c>
      <c r="D124" s="272" t="s">
        <v>15</v>
      </c>
      <c r="E124" s="470">
        <f>Výdaje!D600</f>
        <v>0</v>
      </c>
      <c r="F124" s="461">
        <f>Výdaje!E600</f>
        <v>0</v>
      </c>
      <c r="G124" s="273">
        <f>Výdaje!F600</f>
        <v>0</v>
      </c>
      <c r="H124" s="273">
        <f>Výdaje!G600</f>
        <v>0</v>
      </c>
      <c r="I124" s="230">
        <f>Výdaje!H600</f>
        <v>0</v>
      </c>
    </row>
    <row r="125" spans="1:15" x14ac:dyDescent="0.2">
      <c r="A125" s="820" t="s">
        <v>302</v>
      </c>
      <c r="B125" s="394" t="s">
        <v>320</v>
      </c>
      <c r="C125" s="395" t="s">
        <v>11</v>
      </c>
      <c r="D125" s="396" t="s">
        <v>11</v>
      </c>
      <c r="E125" s="437">
        <f>E126</f>
        <v>3000</v>
      </c>
      <c r="F125" s="465">
        <f>F126</f>
        <v>3235.2</v>
      </c>
      <c r="G125" s="400">
        <f t="shared" ref="G125:I125" si="5">G126</f>
        <v>3235.2</v>
      </c>
      <c r="H125" s="400">
        <f t="shared" si="5"/>
        <v>3235.2</v>
      </c>
      <c r="I125" s="403">
        <f t="shared" si="5"/>
        <v>3235.2</v>
      </c>
    </row>
    <row r="126" spans="1:15" x14ac:dyDescent="0.2">
      <c r="A126" s="831"/>
      <c r="B126" s="397" t="s">
        <v>303</v>
      </c>
      <c r="C126" s="398">
        <v>914</v>
      </c>
      <c r="D126" s="399" t="s">
        <v>14</v>
      </c>
      <c r="E126" s="471">
        <f>Výdaje!D192</f>
        <v>3000</v>
      </c>
      <c r="F126" s="466">
        <f>Výdaje!E192</f>
        <v>3235.2</v>
      </c>
      <c r="G126" s="192">
        <f>Výdaje!F192</f>
        <v>3235.2</v>
      </c>
      <c r="H126" s="192">
        <f>Výdaje!G192</f>
        <v>3235.2</v>
      </c>
      <c r="I126" s="404">
        <f>Výdaje!H192</f>
        <v>3235.2</v>
      </c>
    </row>
    <row r="127" spans="1:15" s="16" customFormat="1" x14ac:dyDescent="0.2">
      <c r="A127" s="820" t="s">
        <v>317</v>
      </c>
      <c r="B127" s="451" t="s">
        <v>321</v>
      </c>
      <c r="C127" s="395" t="s">
        <v>11</v>
      </c>
      <c r="D127" s="396" t="s">
        <v>11</v>
      </c>
      <c r="E127" s="437">
        <f>SUM(E128:E132)</f>
        <v>1013544.1799999999</v>
      </c>
      <c r="F127" s="462">
        <f>SUM(F128:F132)</f>
        <v>1132862.895</v>
      </c>
      <c r="G127" s="435">
        <f>SUM(G128:G132)</f>
        <v>1175970.0947</v>
      </c>
      <c r="H127" s="435">
        <f>SUM(H128:H132)</f>
        <v>1465162.536943</v>
      </c>
      <c r="I127" s="436">
        <f>SUM(I128:I132)</f>
        <v>1521483.6791584704</v>
      </c>
      <c r="K127" s="405"/>
      <c r="L127" s="405"/>
      <c r="M127" s="405"/>
      <c r="N127" s="405"/>
      <c r="O127" s="405"/>
    </row>
    <row r="128" spans="1:15" x14ac:dyDescent="0.2">
      <c r="A128" s="816"/>
      <c r="B128" s="812" t="s">
        <v>319</v>
      </c>
      <c r="C128" s="22">
        <v>914</v>
      </c>
      <c r="D128" s="60" t="s">
        <v>14</v>
      </c>
      <c r="E128" s="469">
        <f>Výdaje!D193</f>
        <v>32679.620000000003</v>
      </c>
      <c r="F128" s="458">
        <f>Výdaje!E193</f>
        <v>43181.22</v>
      </c>
      <c r="G128" s="21">
        <f>Výdaje!F193</f>
        <v>43181.22</v>
      </c>
      <c r="H128" s="21">
        <f>Výdaje!G193</f>
        <v>43181.22</v>
      </c>
      <c r="I128" s="159">
        <f>Výdaje!H193</f>
        <v>43181.22</v>
      </c>
    </row>
    <row r="129" spans="1:16" x14ac:dyDescent="0.2">
      <c r="A129" s="816"/>
      <c r="B129" s="813"/>
      <c r="C129" s="22">
        <v>917</v>
      </c>
      <c r="D129" s="60" t="s">
        <v>117</v>
      </c>
      <c r="E129" s="469">
        <f>Výdaje!D470</f>
        <v>31528.959999999999</v>
      </c>
      <c r="F129" s="458">
        <f>Výdaje!E470</f>
        <v>27478.959999999999</v>
      </c>
      <c r="G129" s="21">
        <f>Výdaje!F470</f>
        <v>28478.959999999999</v>
      </c>
      <c r="H129" s="21">
        <f>Výdaje!G470</f>
        <v>29478.959999999999</v>
      </c>
      <c r="I129" s="159">
        <f>Výdaje!H470</f>
        <v>30478.959999999999</v>
      </c>
    </row>
    <row r="130" spans="1:16" x14ac:dyDescent="0.2">
      <c r="A130" s="816"/>
      <c r="B130" s="813"/>
      <c r="C130" s="22">
        <v>918</v>
      </c>
      <c r="D130" s="60" t="s">
        <v>600</v>
      </c>
      <c r="E130" s="469">
        <f>Výdaje!D203</f>
        <v>949135.6</v>
      </c>
      <c r="F130" s="458">
        <f>Výdaje!E203</f>
        <v>1062202.7150000001</v>
      </c>
      <c r="G130" s="21">
        <f>Výdaje!F203</f>
        <v>1104309.9147000001</v>
      </c>
      <c r="H130" s="21">
        <f>Výdaje!G203</f>
        <v>1392502.3569430001</v>
      </c>
      <c r="I130" s="159">
        <f>Výdaje!H203</f>
        <v>1447823.4991584704</v>
      </c>
    </row>
    <row r="131" spans="1:16" x14ac:dyDescent="0.2">
      <c r="A131" s="816"/>
      <c r="B131" s="813"/>
      <c r="C131" s="22">
        <v>920</v>
      </c>
      <c r="D131" s="60" t="s">
        <v>15</v>
      </c>
      <c r="E131" s="469">
        <f>Výdaje!D602</f>
        <v>0</v>
      </c>
      <c r="F131" s="458">
        <f>Výdaje!E602</f>
        <v>0</v>
      </c>
      <c r="G131" s="21">
        <f>Výdaje!F602</f>
        <v>0</v>
      </c>
      <c r="H131" s="21">
        <f>Výdaje!G602</f>
        <v>0</v>
      </c>
      <c r="I131" s="159">
        <f>Výdaje!H602</f>
        <v>0</v>
      </c>
    </row>
    <row r="132" spans="1:16" x14ac:dyDescent="0.2">
      <c r="A132" s="831"/>
      <c r="B132" s="821"/>
      <c r="C132" s="22">
        <v>923</v>
      </c>
      <c r="D132" s="60" t="s">
        <v>194</v>
      </c>
      <c r="E132" s="469">
        <f>Výdaje!D728</f>
        <v>200</v>
      </c>
      <c r="F132" s="458">
        <f>Výdaje!E728</f>
        <v>0</v>
      </c>
      <c r="G132" s="156" t="s">
        <v>11</v>
      </c>
      <c r="H132" s="156" t="s">
        <v>11</v>
      </c>
      <c r="I132" s="160" t="s">
        <v>11</v>
      </c>
    </row>
    <row r="133" spans="1:16" s="16" customFormat="1" x14ac:dyDescent="0.2">
      <c r="A133" s="816" t="s">
        <v>11</v>
      </c>
      <c r="B133" s="202" t="s">
        <v>58</v>
      </c>
      <c r="C133" s="203" t="s">
        <v>11</v>
      </c>
      <c r="D133" s="204" t="s">
        <v>11</v>
      </c>
      <c r="E133" s="472">
        <f>SUM(E134:E135)</f>
        <v>0</v>
      </c>
      <c r="F133" s="467">
        <f>SUM(F134:F135)</f>
        <v>0</v>
      </c>
      <c r="G133" s="393">
        <f t="shared" ref="G133:I133" si="6">SUM(G134:G135)</f>
        <v>320000</v>
      </c>
      <c r="H133" s="393">
        <f t="shared" si="6"/>
        <v>200000</v>
      </c>
      <c r="I133" s="559">
        <f t="shared" si="6"/>
        <v>250000</v>
      </c>
      <c r="K133" s="581"/>
      <c r="L133" s="581"/>
      <c r="M133" s="581"/>
      <c r="N133" s="405"/>
      <c r="O133" s="405"/>
    </row>
    <row r="134" spans="1:16" s="16" customFormat="1" ht="22.5" x14ac:dyDescent="0.2">
      <c r="A134" s="816"/>
      <c r="B134" s="829"/>
      <c r="C134" s="22">
        <v>923</v>
      </c>
      <c r="D134" s="61" t="s">
        <v>646</v>
      </c>
      <c r="E134" s="473" t="s">
        <v>11</v>
      </c>
      <c r="F134" s="635" t="s">
        <v>11</v>
      </c>
      <c r="G134" s="21">
        <f>Výdaje!F605</f>
        <v>320000</v>
      </c>
      <c r="H134" s="21">
        <f>Výdaje!G605</f>
        <v>200000</v>
      </c>
      <c r="I134" s="159">
        <f>Výdaje!H605</f>
        <v>250000</v>
      </c>
      <c r="K134" s="582"/>
      <c r="L134" s="582"/>
      <c r="M134" s="582"/>
      <c r="N134" s="405"/>
      <c r="O134" s="405"/>
    </row>
    <row r="135" spans="1:16" ht="23.25" customHeight="1" thickBot="1" x14ac:dyDescent="0.25">
      <c r="A135" s="816"/>
      <c r="B135" s="830"/>
      <c r="C135" s="166">
        <v>926</v>
      </c>
      <c r="D135" s="61" t="s">
        <v>197</v>
      </c>
      <c r="E135" s="469">
        <f>Výdaje!D747</f>
        <v>0</v>
      </c>
      <c r="F135" s="458">
        <f>Výdaje!E747</f>
        <v>0</v>
      </c>
      <c r="G135" s="549">
        <f>Výdaje!F747</f>
        <v>0</v>
      </c>
      <c r="H135" s="549">
        <f>Výdaje!G747</f>
        <v>0</v>
      </c>
      <c r="I135" s="550">
        <f>Výdaje!H747</f>
        <v>0</v>
      </c>
      <c r="K135" s="580"/>
      <c r="L135" s="580"/>
      <c r="M135" s="580"/>
    </row>
    <row r="136" spans="1:16" ht="13.5" thickBot="1" x14ac:dyDescent="0.25">
      <c r="A136" s="163" t="s">
        <v>59</v>
      </c>
      <c r="B136" s="164"/>
      <c r="C136" s="165"/>
      <c r="D136" s="164"/>
      <c r="E136" s="476">
        <f>E23+E32+E38+E44+E53+E61+E69+E78+E90+E98+E100+E103+E108+E110+E114+E121+E125+E127+E133</f>
        <v>6135363.4699999997</v>
      </c>
      <c r="F136" s="476">
        <f>F23+F32+F38+F44+F53+F61+F69+F78+F90+F98+F100+F103+F108+F110+F114+F121+F125+F127+F133</f>
        <v>5996845.2669999991</v>
      </c>
      <c r="G136" s="476">
        <f>G23+G32+G38+G44+G53+G61+G69+G78+G90+G98+G100+G103+G108+G110+G114+G121+G125+G127+G133</f>
        <v>6065472.4495599996</v>
      </c>
      <c r="H136" s="476">
        <f>H23+H32+H38+H44+H53+H61+H69+H78+H90+H98+H100+H103+H108+H110+H114+H121+H125+H127+H133</f>
        <v>6226680.6383071998</v>
      </c>
      <c r="I136" s="560">
        <f>I23+I32+I38+I44+I53+I61+I69+I78+I90+I98+I100+I103+I108+I110+I114+I121+I125+I127+I133</f>
        <v>6492803.7483132044</v>
      </c>
    </row>
    <row r="137" spans="1:16" x14ac:dyDescent="0.2">
      <c r="E137" s="585"/>
      <c r="F137" s="585"/>
      <c r="G137" s="585"/>
      <c r="H137" s="585"/>
      <c r="I137" s="585"/>
      <c r="J137" s="586"/>
      <c r="K137" s="590"/>
    </row>
    <row r="138" spans="1:16" ht="16.5" thickBot="1" x14ac:dyDescent="0.25">
      <c r="A138" s="699" t="s">
        <v>804</v>
      </c>
      <c r="B138" s="24"/>
      <c r="E138" s="25"/>
      <c r="F138" s="25"/>
      <c r="G138" s="25"/>
      <c r="H138" s="25"/>
      <c r="I138" s="25"/>
      <c r="K138" s="556"/>
      <c r="P138" s="25"/>
    </row>
    <row r="139" spans="1:16" ht="15" customHeight="1" x14ac:dyDescent="0.2">
      <c r="A139" s="773" t="s">
        <v>802</v>
      </c>
      <c r="B139" s="774"/>
      <c r="C139" s="775"/>
      <c r="D139" s="776"/>
      <c r="E139" s="777">
        <f>SUM(E140:E144)</f>
        <v>0</v>
      </c>
      <c r="F139" s="778">
        <f>SUM(F140:F144)</f>
        <v>9504682.8910000008</v>
      </c>
      <c r="G139" s="779">
        <f>SUM(G140:G144)</f>
        <v>9512706.4355500005</v>
      </c>
      <c r="H139" s="779">
        <f t="shared" ref="H139:I139" si="7">SUM(H140:H144)</f>
        <v>9521131.1573274992</v>
      </c>
      <c r="I139" s="780">
        <f t="shared" si="7"/>
        <v>9529977.1151938755</v>
      </c>
    </row>
    <row r="140" spans="1:16" x14ac:dyDescent="0.2">
      <c r="A140" s="781" t="s">
        <v>22</v>
      </c>
      <c r="B140" s="146" t="s">
        <v>24</v>
      </c>
      <c r="C140" s="763">
        <v>916</v>
      </c>
      <c r="D140" s="504" t="s">
        <v>801</v>
      </c>
      <c r="E140" s="766">
        <f>Příjmy!B55</f>
        <v>0</v>
      </c>
      <c r="F140" s="767">
        <f>Příjmy!C55</f>
        <v>363352</v>
      </c>
      <c r="G140" s="768">
        <f>Příjmy!D55</f>
        <v>363352</v>
      </c>
      <c r="H140" s="768">
        <f>Příjmy!E55</f>
        <v>363352</v>
      </c>
      <c r="I140" s="769">
        <f>Příjmy!F55</f>
        <v>363352</v>
      </c>
    </row>
    <row r="141" spans="1:16" x14ac:dyDescent="0.2">
      <c r="A141" s="781" t="s">
        <v>22</v>
      </c>
      <c r="B141" s="146" t="s">
        <v>24</v>
      </c>
      <c r="C141" s="763">
        <v>916</v>
      </c>
      <c r="D141" s="504" t="s">
        <v>801</v>
      </c>
      <c r="E141" s="766">
        <f>Příjmy!B56</f>
        <v>0</v>
      </c>
      <c r="F141" s="767">
        <f>Příjmy!C56</f>
        <v>2130000</v>
      </c>
      <c r="G141" s="768">
        <f>Příjmy!D56</f>
        <v>2130000</v>
      </c>
      <c r="H141" s="768">
        <f>Příjmy!E56</f>
        <v>2130000</v>
      </c>
      <c r="I141" s="769">
        <f>Příjmy!F56</f>
        <v>2130000</v>
      </c>
    </row>
    <row r="142" spans="1:16" x14ac:dyDescent="0.2">
      <c r="A142" s="781" t="s">
        <v>22</v>
      </c>
      <c r="B142" s="146" t="s">
        <v>24</v>
      </c>
      <c r="C142" s="763">
        <v>916</v>
      </c>
      <c r="D142" s="504" t="s">
        <v>801</v>
      </c>
      <c r="E142" s="766">
        <f>Příjmy!B57</f>
        <v>0</v>
      </c>
      <c r="F142" s="767">
        <f>Příjmy!C57</f>
        <v>5820000</v>
      </c>
      <c r="G142" s="768">
        <f>Příjmy!D57</f>
        <v>5820000</v>
      </c>
      <c r="H142" s="768">
        <f>Příjmy!E57</f>
        <v>5820000</v>
      </c>
      <c r="I142" s="769">
        <f>Příjmy!F57</f>
        <v>5820000</v>
      </c>
    </row>
    <row r="143" spans="1:16" x14ac:dyDescent="0.2">
      <c r="A143" s="781" t="s">
        <v>26</v>
      </c>
      <c r="B143" s="146" t="s">
        <v>28</v>
      </c>
      <c r="C143" s="763">
        <v>917</v>
      </c>
      <c r="D143" s="504" t="s">
        <v>117</v>
      </c>
      <c r="E143" s="766">
        <f>Příjmy!B58</f>
        <v>0</v>
      </c>
      <c r="F143" s="767">
        <f>Příjmy!C58</f>
        <v>1030860</v>
      </c>
      <c r="G143" s="768">
        <f>Příjmy!D58</f>
        <v>1030860</v>
      </c>
      <c r="H143" s="768">
        <f>Příjmy!E58</f>
        <v>1030860</v>
      </c>
      <c r="I143" s="769">
        <f>Příjmy!F58</f>
        <v>1030860</v>
      </c>
    </row>
    <row r="144" spans="1:16" ht="13.5" thickBot="1" x14ac:dyDescent="0.25">
      <c r="A144" s="782" t="s">
        <v>317</v>
      </c>
      <c r="B144" s="765" t="s">
        <v>319</v>
      </c>
      <c r="C144" s="764">
        <v>918</v>
      </c>
      <c r="D144" s="770" t="s">
        <v>600</v>
      </c>
      <c r="E144" s="771">
        <f>Příjmy!B59</f>
        <v>0</v>
      </c>
      <c r="F144" s="772">
        <f>Příjmy!C59</f>
        <v>160470.89100000003</v>
      </c>
      <c r="G144" s="783">
        <f>Příjmy!D59</f>
        <v>168494.43555000005</v>
      </c>
      <c r="H144" s="783">
        <f>Příjmy!E59</f>
        <v>176919.15732750006</v>
      </c>
      <c r="I144" s="784">
        <f>Příjmy!F59</f>
        <v>185765.11519387507</v>
      </c>
    </row>
    <row r="145" spans="1:11" ht="15" customHeight="1" x14ac:dyDescent="0.2">
      <c r="E145" s="134"/>
      <c r="G145" s="25"/>
      <c r="H145" s="25"/>
      <c r="I145" s="25"/>
    </row>
    <row r="146" spans="1:11" ht="15" customHeight="1" x14ac:dyDescent="0.25">
      <c r="A146" s="828" t="s">
        <v>60</v>
      </c>
      <c r="B146" s="828"/>
      <c r="C146" s="828"/>
      <c r="D146" s="828"/>
      <c r="E146" s="828"/>
      <c r="F146" s="828"/>
      <c r="G146" s="828"/>
      <c r="H146" s="828"/>
      <c r="I146" s="828"/>
    </row>
    <row r="147" spans="1:11" x14ac:dyDescent="0.2">
      <c r="B147" s="24"/>
      <c r="E147" s="24"/>
      <c r="F147" s="25"/>
      <c r="G147" s="686"/>
      <c r="H147" s="686"/>
      <c r="I147" s="687"/>
    </row>
    <row r="148" spans="1:11" ht="13.5" thickBot="1" x14ac:dyDescent="0.25">
      <c r="B148" s="24"/>
      <c r="E148" s="24"/>
      <c r="F148" s="25"/>
      <c r="G148" s="24"/>
      <c r="H148" s="24"/>
      <c r="I148" s="5" t="s">
        <v>1</v>
      </c>
    </row>
    <row r="149" spans="1:11" ht="16.5" thickBot="1" x14ac:dyDescent="0.25">
      <c r="A149" s="822" t="s">
        <v>61</v>
      </c>
      <c r="B149" s="823"/>
      <c r="C149" s="823"/>
      <c r="D149" s="824"/>
      <c r="E149" s="314" t="s">
        <v>615</v>
      </c>
      <c r="F149" s="417" t="s">
        <v>313</v>
      </c>
      <c r="G149" s="417" t="s">
        <v>425</v>
      </c>
      <c r="H149" s="418" t="s">
        <v>520</v>
      </c>
      <c r="I149" s="418" t="s">
        <v>616</v>
      </c>
    </row>
    <row r="150" spans="1:11" ht="13.5" thickBot="1" x14ac:dyDescent="0.25">
      <c r="A150" s="825"/>
      <c r="B150" s="826"/>
      <c r="C150" s="826"/>
      <c r="D150" s="827"/>
      <c r="E150" s="732">
        <f>E17-E136</f>
        <v>0</v>
      </c>
      <c r="F150" s="802">
        <f>F17-F136-F139</f>
        <v>0</v>
      </c>
      <c r="G150" s="688">
        <f>G17-G136-G139</f>
        <v>326.15984000079334</v>
      </c>
      <c r="H150" s="688">
        <f>H17-H136-H139</f>
        <v>11176.917188800871</v>
      </c>
      <c r="I150" s="731">
        <f>I17-I136-I139</f>
        <v>8384.8148726355284</v>
      </c>
    </row>
    <row r="154" spans="1:11" x14ac:dyDescent="0.2">
      <c r="E154" s="585"/>
      <c r="F154" s="585"/>
      <c r="G154" s="585"/>
      <c r="H154" s="585"/>
      <c r="I154" s="585"/>
      <c r="J154" s="586"/>
      <c r="K154" s="590"/>
    </row>
    <row r="155" spans="1:11" x14ac:dyDescent="0.2">
      <c r="E155" s="586"/>
      <c r="F155" s="591"/>
      <c r="G155" s="590"/>
      <c r="H155" s="590"/>
      <c r="I155" s="590"/>
      <c r="J155" s="586"/>
      <c r="K155" s="590"/>
    </row>
    <row r="156" spans="1:11" x14ac:dyDescent="0.2">
      <c r="E156" s="586"/>
      <c r="F156" s="591"/>
      <c r="J156" s="587"/>
      <c r="K156" s="590"/>
    </row>
    <row r="157" spans="1:11" x14ac:dyDescent="0.2">
      <c r="E157" s="592"/>
      <c r="G157" s="134"/>
      <c r="H157" s="134"/>
      <c r="I157" s="134"/>
    </row>
    <row r="158" spans="1:11" x14ac:dyDescent="0.2">
      <c r="E158" s="588"/>
      <c r="F158" s="588"/>
      <c r="G158" s="588"/>
      <c r="H158" s="588"/>
      <c r="I158" s="588"/>
      <c r="J158" s="24"/>
    </row>
    <row r="171" spans="2:7" x14ac:dyDescent="0.2">
      <c r="B171" s="24"/>
    </row>
    <row r="172" spans="2:7" x14ac:dyDescent="0.2">
      <c r="B172" s="24"/>
      <c r="E172" s="24"/>
      <c r="F172" s="25"/>
      <c r="G172" s="25"/>
    </row>
  </sheetData>
  <sheetProtection selectLockedCells="1" selectUnlockedCells="1"/>
  <mergeCells count="42">
    <mergeCell ref="A90:A96"/>
    <mergeCell ref="B91:B97"/>
    <mergeCell ref="B128:B132"/>
    <mergeCell ref="A98:A99"/>
    <mergeCell ref="A108:A109"/>
    <mergeCell ref="A149:D150"/>
    <mergeCell ref="B101:B102"/>
    <mergeCell ref="B104:B107"/>
    <mergeCell ref="B111:B113"/>
    <mergeCell ref="B115:B120"/>
    <mergeCell ref="A110:A113"/>
    <mergeCell ref="A121:A123"/>
    <mergeCell ref="A100:A102"/>
    <mergeCell ref="A133:A135"/>
    <mergeCell ref="A103:A107"/>
    <mergeCell ref="A146:I146"/>
    <mergeCell ref="B122:B124"/>
    <mergeCell ref="A114:A120"/>
    <mergeCell ref="B134:B135"/>
    <mergeCell ref="A125:A126"/>
    <mergeCell ref="A127:A132"/>
    <mergeCell ref="B62:B68"/>
    <mergeCell ref="A53:A59"/>
    <mergeCell ref="A61:A67"/>
    <mergeCell ref="A69:A76"/>
    <mergeCell ref="A78:A88"/>
    <mergeCell ref="B54:B60"/>
    <mergeCell ref="B70:B77"/>
    <mergeCell ref="B79:B89"/>
    <mergeCell ref="B45:B52"/>
    <mergeCell ref="A44:A51"/>
    <mergeCell ref="A1:I1"/>
    <mergeCell ref="A3:I3"/>
    <mergeCell ref="A5:I5"/>
    <mergeCell ref="A7:I7"/>
    <mergeCell ref="B39:B43"/>
    <mergeCell ref="A23:A29"/>
    <mergeCell ref="A32:A36"/>
    <mergeCell ref="A38:A43"/>
    <mergeCell ref="A19:I19"/>
    <mergeCell ref="B24:B31"/>
    <mergeCell ref="B33:B37"/>
  </mergeCells>
  <phoneticPr fontId="27" type="noConversion"/>
  <printOptions horizontalCentered="1"/>
  <pageMargins left="7.874015748031496E-2" right="7.874015748031496E-2" top="0.19685039370078741" bottom="0.39370078740157483" header="0.31496062992125984" footer="0.31496062992125984"/>
  <pageSetup paperSize="9" scale="80" firstPageNumber="0" fitToHeight="0" orientation="portrait" r:id="rId1"/>
  <headerFooter alignWithMargins="0"/>
  <rowBreaks count="1" manualBreakCount="1">
    <brk id="77" max="8" man="1"/>
  </rowBreaks>
  <ignoredErrors>
    <ignoredError sqref="A140:A14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6600"/>
  </sheetPr>
  <dimension ref="A1:R128"/>
  <sheetViews>
    <sheetView topLeftCell="A90" zoomScaleNormal="100" workbookViewId="0">
      <selection activeCell="M112" sqref="M112"/>
    </sheetView>
  </sheetViews>
  <sheetFormatPr defaultColWidth="9.140625" defaultRowHeight="12.75" x14ac:dyDescent="0.2"/>
  <cols>
    <col min="1" max="2" width="3" style="73" bestFit="1" customWidth="1"/>
    <col min="3" max="3" width="8.42578125" style="73" bestFit="1" customWidth="1"/>
    <col min="4" max="4" width="4.85546875" style="73" customWidth="1"/>
    <col min="5" max="5" width="40.5703125" style="73" customWidth="1"/>
    <col min="6" max="6" width="12.42578125" style="73" customWidth="1"/>
    <col min="7" max="7" width="13.28515625" style="169" customWidth="1"/>
    <col min="8" max="8" width="12.7109375" style="73" customWidth="1"/>
    <col min="9" max="9" width="13.28515625" style="73" customWidth="1"/>
    <col min="10" max="10" width="11.7109375" style="73" bestFit="1" customWidth="1"/>
    <col min="11" max="12" width="10.140625" style="73" bestFit="1" customWidth="1"/>
    <col min="13" max="13" width="9.140625" style="73"/>
    <col min="14" max="14" width="11.7109375" style="73" bestFit="1" customWidth="1"/>
    <col min="15" max="15" width="9.140625" style="73"/>
    <col min="16" max="16" width="11.7109375" style="73" bestFit="1" customWidth="1"/>
    <col min="17" max="17" width="10.140625" style="73" bestFit="1" customWidth="1"/>
    <col min="18" max="18" width="10.28515625" style="73" customWidth="1"/>
    <col min="19" max="16384" width="9.140625" style="73"/>
  </cols>
  <sheetData>
    <row r="1" spans="1:18" x14ac:dyDescent="0.2">
      <c r="G1" s="296"/>
      <c r="H1" s="274"/>
      <c r="I1" s="677"/>
    </row>
    <row r="2" spans="1:18" ht="15" x14ac:dyDescent="0.2">
      <c r="A2" s="838" t="s">
        <v>647</v>
      </c>
      <c r="B2" s="838"/>
      <c r="C2" s="838"/>
      <c r="D2" s="838"/>
      <c r="E2" s="838"/>
      <c r="F2" s="838"/>
      <c r="G2" s="838"/>
      <c r="H2" s="838"/>
      <c r="I2" s="838"/>
    </row>
    <row r="3" spans="1:18" ht="13.5" customHeight="1" thickBot="1" x14ac:dyDescent="0.3">
      <c r="A3" s="699" t="s">
        <v>809</v>
      </c>
      <c r="B3" s="75"/>
      <c r="C3" s="74"/>
      <c r="D3" s="76"/>
      <c r="E3" s="74"/>
      <c r="F3" s="74"/>
      <c r="G3" s="297"/>
      <c r="H3" s="77"/>
      <c r="I3" s="77" t="s">
        <v>121</v>
      </c>
    </row>
    <row r="4" spans="1:18" ht="23.25" thickBot="1" x14ac:dyDescent="0.25">
      <c r="A4" s="236" t="s">
        <v>122</v>
      </c>
      <c r="B4" s="237" t="s">
        <v>123</v>
      </c>
      <c r="C4" s="238" t="s">
        <v>124</v>
      </c>
      <c r="D4" s="239" t="s">
        <v>5</v>
      </c>
      <c r="E4" s="240" t="s">
        <v>125</v>
      </c>
      <c r="F4" s="419" t="s">
        <v>615</v>
      </c>
      <c r="G4" s="426" t="s">
        <v>648</v>
      </c>
      <c r="H4" s="241" t="s">
        <v>649</v>
      </c>
      <c r="I4" s="427" t="s">
        <v>650</v>
      </c>
      <c r="J4" s="664"/>
      <c r="K4" s="665"/>
      <c r="N4" s="666"/>
      <c r="O4" s="667"/>
      <c r="P4" s="666"/>
    </row>
    <row r="5" spans="1:18" ht="13.5" thickBot="1" x14ac:dyDescent="0.25">
      <c r="A5" s="78" t="s">
        <v>122</v>
      </c>
      <c r="B5" s="79" t="s">
        <v>11</v>
      </c>
      <c r="C5" s="80">
        <v>910</v>
      </c>
      <c r="D5" s="81" t="s">
        <v>11</v>
      </c>
      <c r="E5" s="82" t="s">
        <v>126</v>
      </c>
      <c r="F5" s="515">
        <f>SUM(F6:F7)</f>
        <v>43564.385000000009</v>
      </c>
      <c r="G5" s="298">
        <f>SUM(G6:G7)</f>
        <v>45708.39</v>
      </c>
      <c r="H5" s="208">
        <f>G5-F5</f>
        <v>2144.0049999999901</v>
      </c>
      <c r="I5" s="287">
        <f t="shared" ref="I5:I14" si="0">(G5/F5)-1</f>
        <v>4.9214627958135804E-2</v>
      </c>
      <c r="N5" s="169"/>
      <c r="O5" s="169"/>
      <c r="P5" s="169"/>
      <c r="Q5" s="169"/>
    </row>
    <row r="6" spans="1:18" x14ac:dyDescent="0.2">
      <c r="A6" s="83"/>
      <c r="B6" s="84" t="s">
        <v>123</v>
      </c>
      <c r="C6" s="85">
        <v>91001</v>
      </c>
      <c r="D6" s="86" t="s">
        <v>9</v>
      </c>
      <c r="E6" s="87" t="s">
        <v>127</v>
      </c>
      <c r="F6" s="420">
        <f>Výdaje!D10</f>
        <v>4994.8</v>
      </c>
      <c r="G6" s="299">
        <f>Výdaje!E10</f>
        <v>4944.8</v>
      </c>
      <c r="H6" s="259">
        <f>G6-F6</f>
        <v>-50</v>
      </c>
      <c r="I6" s="288">
        <f t="shared" si="0"/>
        <v>-1.0010410827260396E-2</v>
      </c>
      <c r="N6" s="169"/>
      <c r="O6" s="169"/>
      <c r="P6" s="169"/>
      <c r="Q6" s="169"/>
    </row>
    <row r="7" spans="1:18" ht="13.5" thickBot="1" x14ac:dyDescent="0.25">
      <c r="A7" s="88"/>
      <c r="B7" s="89" t="s">
        <v>123</v>
      </c>
      <c r="C7" s="90">
        <v>91015</v>
      </c>
      <c r="D7" s="91" t="s">
        <v>54</v>
      </c>
      <c r="E7" s="92" t="s">
        <v>128</v>
      </c>
      <c r="F7" s="421">
        <f>Výdaje!D12</f>
        <v>38569.585000000006</v>
      </c>
      <c r="G7" s="300">
        <f>Výdaje!E12</f>
        <v>40763.589999999997</v>
      </c>
      <c r="H7" s="286">
        <f>G7-F7</f>
        <v>2194.0049999999901</v>
      </c>
      <c r="I7" s="289">
        <f t="shared" si="0"/>
        <v>5.6884329971400804E-2</v>
      </c>
      <c r="N7" s="169"/>
      <c r="O7" s="169"/>
      <c r="P7" s="169"/>
      <c r="Q7" s="169"/>
    </row>
    <row r="8" spans="1:18" ht="13.5" thickBot="1" x14ac:dyDescent="0.25">
      <c r="A8" s="93" t="s">
        <v>122</v>
      </c>
      <c r="B8" s="94" t="s">
        <v>11</v>
      </c>
      <c r="C8" s="95">
        <v>911</v>
      </c>
      <c r="D8" s="96" t="s">
        <v>11</v>
      </c>
      <c r="E8" s="97" t="s">
        <v>129</v>
      </c>
      <c r="F8" s="515">
        <f>SUM(F9)</f>
        <v>395208</v>
      </c>
      <c r="G8" s="298">
        <f>SUM(G9)</f>
        <v>417917.46799999999</v>
      </c>
      <c r="H8" s="208">
        <f>G8-F8</f>
        <v>22709.467999999993</v>
      </c>
      <c r="I8" s="287">
        <f t="shared" si="0"/>
        <v>5.7462065545231811E-2</v>
      </c>
      <c r="N8" s="169"/>
      <c r="P8" s="169"/>
      <c r="Q8" s="169"/>
    </row>
    <row r="9" spans="1:18" ht="13.5" thickBot="1" x14ac:dyDescent="0.25">
      <c r="A9" s="88"/>
      <c r="B9" s="89" t="s">
        <v>123</v>
      </c>
      <c r="C9" s="90">
        <v>91115</v>
      </c>
      <c r="D9" s="91" t="s">
        <v>54</v>
      </c>
      <c r="E9" s="92" t="s">
        <v>128</v>
      </c>
      <c r="F9" s="421">
        <f>Výdaje!D16</f>
        <v>395208</v>
      </c>
      <c r="G9" s="300">
        <f>Výdaje!E16</f>
        <v>417917.46799999999</v>
      </c>
      <c r="H9" s="286">
        <f>G9-F9</f>
        <v>22709.467999999993</v>
      </c>
      <c r="I9" s="289">
        <f t="shared" si="0"/>
        <v>5.7462065545231811E-2</v>
      </c>
      <c r="N9" s="169"/>
      <c r="P9" s="169"/>
      <c r="Q9" s="169"/>
      <c r="R9" s="554"/>
    </row>
    <row r="10" spans="1:18" ht="13.5" customHeight="1" thickBot="1" x14ac:dyDescent="0.25">
      <c r="A10" s="93" t="s">
        <v>122</v>
      </c>
      <c r="B10" s="94" t="s">
        <v>11</v>
      </c>
      <c r="C10" s="95">
        <v>912</v>
      </c>
      <c r="D10" s="96" t="s">
        <v>11</v>
      </c>
      <c r="E10" s="97" t="s">
        <v>245</v>
      </c>
      <c r="F10" s="515">
        <f>SUM(F11:F16)</f>
        <v>55623.99</v>
      </c>
      <c r="G10" s="298">
        <f>SUM(G11:G16)</f>
        <v>83163</v>
      </c>
      <c r="H10" s="208">
        <f t="shared" ref="H10:H42" si="1">G10-F10</f>
        <v>27539.010000000002</v>
      </c>
      <c r="I10" s="287">
        <f t="shared" si="0"/>
        <v>0.49509231538406362</v>
      </c>
      <c r="J10" s="668"/>
      <c r="N10" s="169"/>
      <c r="P10" s="169"/>
      <c r="Q10" s="169"/>
    </row>
    <row r="11" spans="1:18" x14ac:dyDescent="0.2">
      <c r="A11" s="98"/>
      <c r="B11" s="99" t="s">
        <v>123</v>
      </c>
      <c r="C11" s="100">
        <v>91204</v>
      </c>
      <c r="D11" s="86" t="s">
        <v>22</v>
      </c>
      <c r="E11" s="101" t="s">
        <v>131</v>
      </c>
      <c r="F11" s="420">
        <f>Výdaje!D41</f>
        <v>17580</v>
      </c>
      <c r="G11" s="299">
        <f>Výdaje!E41</f>
        <v>25750</v>
      </c>
      <c r="H11" s="259">
        <f t="shared" si="1"/>
        <v>8170</v>
      </c>
      <c r="I11" s="288">
        <f t="shared" si="0"/>
        <v>0.46473265073947667</v>
      </c>
      <c r="J11" s="669"/>
      <c r="K11" s="669"/>
      <c r="N11" s="169"/>
      <c r="P11" s="169"/>
      <c r="Q11" s="169"/>
    </row>
    <row r="12" spans="1:18" ht="14.25" x14ac:dyDescent="0.25">
      <c r="A12" s="102"/>
      <c r="B12" s="103" t="s">
        <v>123</v>
      </c>
      <c r="C12" s="104">
        <v>91205</v>
      </c>
      <c r="D12" s="105" t="s">
        <v>26</v>
      </c>
      <c r="E12" s="106" t="s">
        <v>132</v>
      </c>
      <c r="F12" s="422">
        <f>Výdaje!D50</f>
        <v>6563.99</v>
      </c>
      <c r="G12" s="301">
        <f>Výdaje!E50</f>
        <v>15523</v>
      </c>
      <c r="H12" s="260">
        <f t="shared" si="1"/>
        <v>8959.01</v>
      </c>
      <c r="I12" s="291">
        <f t="shared" si="0"/>
        <v>1.3648725851197216</v>
      </c>
      <c r="J12" s="669"/>
      <c r="K12" s="669"/>
      <c r="N12" s="169"/>
      <c r="P12" s="670"/>
      <c r="Q12" s="169"/>
      <c r="R12" s="671"/>
    </row>
    <row r="13" spans="1:18" x14ac:dyDescent="0.2">
      <c r="A13" s="102"/>
      <c r="B13" s="103" t="s">
        <v>123</v>
      </c>
      <c r="C13" s="104">
        <v>91206</v>
      </c>
      <c r="D13" s="105" t="s">
        <v>29</v>
      </c>
      <c r="E13" s="106" t="s">
        <v>315</v>
      </c>
      <c r="F13" s="422">
        <f>Výdaje!D61</f>
        <v>15650</v>
      </c>
      <c r="G13" s="301">
        <f>Výdaje!E61</f>
        <v>25650</v>
      </c>
      <c r="H13" s="260">
        <f t="shared" si="1"/>
        <v>10000</v>
      </c>
      <c r="I13" s="291">
        <f t="shared" si="0"/>
        <v>0.63897763578274769</v>
      </c>
      <c r="J13" s="669"/>
      <c r="K13" s="669"/>
      <c r="N13" s="169"/>
      <c r="P13" s="169"/>
    </row>
    <row r="14" spans="1:18" x14ac:dyDescent="0.2">
      <c r="A14" s="102"/>
      <c r="B14" s="103" t="s">
        <v>123</v>
      </c>
      <c r="C14" s="104">
        <v>91207</v>
      </c>
      <c r="D14" s="105" t="s">
        <v>30</v>
      </c>
      <c r="E14" s="106" t="s">
        <v>133</v>
      </c>
      <c r="F14" s="422">
        <f>Výdaje!D68</f>
        <v>13330</v>
      </c>
      <c r="G14" s="301">
        <f>Výdaje!E68</f>
        <v>13740</v>
      </c>
      <c r="H14" s="260">
        <f t="shared" si="1"/>
        <v>410</v>
      </c>
      <c r="I14" s="291">
        <f t="shared" si="0"/>
        <v>3.0757689422355572E-2</v>
      </c>
      <c r="J14" s="669"/>
      <c r="K14" s="669"/>
      <c r="N14" s="169"/>
      <c r="P14" s="169"/>
      <c r="Q14" s="169"/>
    </row>
    <row r="15" spans="1:18" x14ac:dyDescent="0.2">
      <c r="A15" s="102"/>
      <c r="B15" s="103" t="s">
        <v>123</v>
      </c>
      <c r="C15" s="104">
        <v>91208</v>
      </c>
      <c r="D15" s="105" t="s">
        <v>33</v>
      </c>
      <c r="E15" s="106" t="s">
        <v>134</v>
      </c>
      <c r="F15" s="422">
        <f>Výdaje!D79</f>
        <v>0</v>
      </c>
      <c r="G15" s="301">
        <f>Výdaje!E79</f>
        <v>0</v>
      </c>
      <c r="H15" s="260">
        <f t="shared" si="1"/>
        <v>0</v>
      </c>
      <c r="I15" s="679" t="s">
        <v>11</v>
      </c>
      <c r="J15" s="669"/>
      <c r="K15" s="669"/>
      <c r="N15" s="169"/>
      <c r="P15" s="169"/>
      <c r="Q15" s="169"/>
    </row>
    <row r="16" spans="1:18" ht="13.5" thickBot="1" x14ac:dyDescent="0.25">
      <c r="A16" s="102"/>
      <c r="B16" s="103" t="s">
        <v>123</v>
      </c>
      <c r="C16" s="104">
        <v>91209</v>
      </c>
      <c r="D16" s="105" t="s">
        <v>37</v>
      </c>
      <c r="E16" s="106" t="s">
        <v>135</v>
      </c>
      <c r="F16" s="422">
        <f>Výdaje!D83</f>
        <v>2500</v>
      </c>
      <c r="G16" s="301">
        <f>Výdaje!E83</f>
        <v>2500</v>
      </c>
      <c r="H16" s="260">
        <f t="shared" si="1"/>
        <v>0</v>
      </c>
      <c r="I16" s="291">
        <f t="shared" ref="I16:I24" si="2">(G16/F16)-1</f>
        <v>0</v>
      </c>
      <c r="J16" s="669"/>
      <c r="K16" s="669"/>
      <c r="N16" s="169"/>
      <c r="P16" s="169"/>
    </row>
    <row r="17" spans="1:17" ht="13.5" customHeight="1" thickBot="1" x14ac:dyDescent="0.25">
      <c r="A17" s="93" t="s">
        <v>122</v>
      </c>
      <c r="B17" s="94" t="s">
        <v>11</v>
      </c>
      <c r="C17" s="95">
        <v>913</v>
      </c>
      <c r="D17" s="96" t="s">
        <v>11</v>
      </c>
      <c r="E17" s="97" t="s">
        <v>130</v>
      </c>
      <c r="F17" s="515">
        <f>SUM(F18:F26)</f>
        <v>1606621.3049999999</v>
      </c>
      <c r="G17" s="298">
        <f>SUM(G18:G26)</f>
        <v>1712961.5369999998</v>
      </c>
      <c r="H17" s="208">
        <f t="shared" si="1"/>
        <v>106340.23199999984</v>
      </c>
      <c r="I17" s="287">
        <f t="shared" si="2"/>
        <v>6.6188735123240416E-2</v>
      </c>
      <c r="J17" s="669"/>
      <c r="K17" s="669"/>
      <c r="N17" s="169"/>
      <c r="P17" s="169"/>
    </row>
    <row r="18" spans="1:17" x14ac:dyDescent="0.2">
      <c r="A18" s="98"/>
      <c r="B18" s="99" t="s">
        <v>123</v>
      </c>
      <c r="C18" s="100">
        <v>91304</v>
      </c>
      <c r="D18" s="86" t="s">
        <v>22</v>
      </c>
      <c r="E18" s="101" t="s">
        <v>131</v>
      </c>
      <c r="F18" s="420">
        <f>Výdaje!D20</f>
        <v>398346.76</v>
      </c>
      <c r="G18" s="299">
        <f>Výdaje!E20</f>
        <v>413987.63</v>
      </c>
      <c r="H18" s="259">
        <f t="shared" si="1"/>
        <v>15640.869999999995</v>
      </c>
      <c r="I18" s="288">
        <f t="shared" si="2"/>
        <v>3.9264458935225122E-2</v>
      </c>
      <c r="J18" s="669"/>
      <c r="K18" s="669"/>
      <c r="N18" s="169"/>
      <c r="P18" s="169"/>
      <c r="Q18" s="169"/>
    </row>
    <row r="19" spans="1:17" x14ac:dyDescent="0.2">
      <c r="A19" s="102"/>
      <c r="B19" s="103" t="s">
        <v>123</v>
      </c>
      <c r="C19" s="104">
        <v>91305</v>
      </c>
      <c r="D19" s="105" t="s">
        <v>26</v>
      </c>
      <c r="E19" s="106" t="s">
        <v>132</v>
      </c>
      <c r="F19" s="422">
        <f>Výdaje!D26</f>
        <v>166482.81499999997</v>
      </c>
      <c r="G19" s="301">
        <f>Výdaje!E26</f>
        <v>187408.84700000001</v>
      </c>
      <c r="H19" s="260">
        <f t="shared" si="1"/>
        <v>20926.032000000036</v>
      </c>
      <c r="I19" s="291">
        <f t="shared" si="2"/>
        <v>0.12569484724294244</v>
      </c>
      <c r="J19" s="669"/>
      <c r="K19" s="669"/>
      <c r="N19" s="169"/>
      <c r="P19" s="169"/>
      <c r="Q19" s="169"/>
    </row>
    <row r="20" spans="1:17" x14ac:dyDescent="0.2">
      <c r="A20" s="102"/>
      <c r="B20" s="103" t="s">
        <v>123</v>
      </c>
      <c r="C20" s="104">
        <v>91306</v>
      </c>
      <c r="D20" s="105" t="s">
        <v>29</v>
      </c>
      <c r="E20" s="106" t="s">
        <v>315</v>
      </c>
      <c r="F20" s="422">
        <f>Výdaje!D27</f>
        <v>445000</v>
      </c>
      <c r="G20" s="301">
        <f>Výdaje!E27</f>
        <v>482000</v>
      </c>
      <c r="H20" s="260">
        <f t="shared" si="1"/>
        <v>37000</v>
      </c>
      <c r="I20" s="291">
        <f t="shared" si="2"/>
        <v>8.3146067415730274E-2</v>
      </c>
      <c r="J20" s="669"/>
      <c r="K20" s="669"/>
      <c r="N20" s="169"/>
      <c r="P20" s="169"/>
      <c r="Q20" s="169"/>
    </row>
    <row r="21" spans="1:17" x14ac:dyDescent="0.2">
      <c r="A21" s="102"/>
      <c r="B21" s="103" t="s">
        <v>123</v>
      </c>
      <c r="C21" s="104">
        <v>91307</v>
      </c>
      <c r="D21" s="105" t="s">
        <v>30</v>
      </c>
      <c r="E21" s="106" t="s">
        <v>133</v>
      </c>
      <c r="F21" s="422">
        <f>Výdaje!D30</f>
        <v>288145.18</v>
      </c>
      <c r="G21" s="301">
        <f>Výdaje!E30</f>
        <v>311105.36</v>
      </c>
      <c r="H21" s="260">
        <f t="shared" si="1"/>
        <v>22960.179999999993</v>
      </c>
      <c r="I21" s="291">
        <f t="shared" si="2"/>
        <v>7.9682679404875056E-2</v>
      </c>
      <c r="J21" s="669"/>
      <c r="K21" s="669"/>
      <c r="N21" s="169"/>
      <c r="P21" s="169"/>
      <c r="Q21" s="169"/>
    </row>
    <row r="22" spans="1:17" x14ac:dyDescent="0.2">
      <c r="A22" s="102"/>
      <c r="B22" s="103" t="s">
        <v>123</v>
      </c>
      <c r="C22" s="104">
        <v>91308</v>
      </c>
      <c r="D22" s="105" t="s">
        <v>33</v>
      </c>
      <c r="E22" s="106" t="s">
        <v>134</v>
      </c>
      <c r="F22" s="422">
        <f>Výdaje!D36</f>
        <v>8046.55</v>
      </c>
      <c r="G22" s="301">
        <f>Výdaje!E36</f>
        <v>9435.7000000000007</v>
      </c>
      <c r="H22" s="260">
        <f t="shared" si="1"/>
        <v>1389.1500000000005</v>
      </c>
      <c r="I22" s="291">
        <f t="shared" si="2"/>
        <v>0.17263920562228541</v>
      </c>
      <c r="J22" s="669"/>
      <c r="K22" s="669"/>
      <c r="Q22" s="169"/>
    </row>
    <row r="23" spans="1:17" x14ac:dyDescent="0.2">
      <c r="A23" s="102"/>
      <c r="B23" s="103" t="s">
        <v>123</v>
      </c>
      <c r="C23" s="104">
        <v>91309</v>
      </c>
      <c r="D23" s="105" t="s">
        <v>37</v>
      </c>
      <c r="E23" s="106" t="s">
        <v>135</v>
      </c>
      <c r="F23" s="422">
        <f>Výdaje!D37</f>
        <v>275600</v>
      </c>
      <c r="G23" s="301">
        <f>Výdaje!E37</f>
        <v>284024</v>
      </c>
      <c r="H23" s="260">
        <f t="shared" si="1"/>
        <v>8424</v>
      </c>
      <c r="I23" s="291">
        <f t="shared" si="2"/>
        <v>3.0566037735848983E-2</v>
      </c>
      <c r="J23" s="669"/>
      <c r="K23" s="669"/>
      <c r="Q23" s="169"/>
    </row>
    <row r="24" spans="1:17" x14ac:dyDescent="0.2">
      <c r="A24" s="102"/>
      <c r="B24" s="103" t="s">
        <v>123</v>
      </c>
      <c r="C24" s="104">
        <v>91318</v>
      </c>
      <c r="D24" s="116" t="s">
        <v>171</v>
      </c>
      <c r="E24" s="106" t="s">
        <v>243</v>
      </c>
      <c r="F24" s="422">
        <f>Výdaje!D38</f>
        <v>25000</v>
      </c>
      <c r="G24" s="301">
        <f>Výdaje!E38</f>
        <v>25000</v>
      </c>
      <c r="H24" s="260">
        <f t="shared" si="1"/>
        <v>0</v>
      </c>
      <c r="I24" s="291">
        <f t="shared" si="2"/>
        <v>0</v>
      </c>
      <c r="J24" s="669"/>
      <c r="K24" s="669"/>
    </row>
    <row r="25" spans="1:17" x14ac:dyDescent="0.2">
      <c r="A25" s="197"/>
      <c r="B25" s="198" t="s">
        <v>123</v>
      </c>
      <c r="C25" s="199">
        <v>91303</v>
      </c>
      <c r="D25" s="200" t="s">
        <v>18</v>
      </c>
      <c r="E25" s="201" t="s">
        <v>651</v>
      </c>
      <c r="F25" s="423">
        <f>Výdaje!D39</f>
        <v>0</v>
      </c>
      <c r="G25" s="302">
        <f>Výdaje!E39</f>
        <v>0</v>
      </c>
      <c r="H25" s="211">
        <f t="shared" ref="H25" si="3">G25-F25</f>
        <v>0</v>
      </c>
      <c r="I25" s="637" t="s">
        <v>517</v>
      </c>
      <c r="J25" s="669"/>
      <c r="K25" s="669"/>
    </row>
    <row r="26" spans="1:17" ht="13.5" thickBot="1" x14ac:dyDescent="0.25">
      <c r="A26" s="197"/>
      <c r="B26" s="198" t="s">
        <v>123</v>
      </c>
      <c r="C26" s="199">
        <v>91903</v>
      </c>
      <c r="D26" s="200" t="s">
        <v>116</v>
      </c>
      <c r="E26" s="201" t="s">
        <v>136</v>
      </c>
      <c r="F26" s="423">
        <v>0</v>
      </c>
      <c r="G26" s="302">
        <v>0</v>
      </c>
      <c r="H26" s="260">
        <f t="shared" si="1"/>
        <v>0</v>
      </c>
      <c r="I26" s="291">
        <v>0</v>
      </c>
      <c r="J26" s="669"/>
      <c r="K26" s="672"/>
      <c r="L26" s="672"/>
      <c r="M26" s="672"/>
      <c r="N26" s="672"/>
      <c r="Q26" s="554"/>
    </row>
    <row r="27" spans="1:17" ht="13.5" thickBot="1" x14ac:dyDescent="0.25">
      <c r="A27" s="93" t="s">
        <v>122</v>
      </c>
      <c r="B27" s="94" t="s">
        <v>11</v>
      </c>
      <c r="C27" s="95">
        <v>914</v>
      </c>
      <c r="D27" s="96" t="s">
        <v>11</v>
      </c>
      <c r="E27" s="97" t="s">
        <v>137</v>
      </c>
      <c r="F27" s="515">
        <f>SUM(F28:F44)</f>
        <v>222085.69</v>
      </c>
      <c r="G27" s="298">
        <f>SUM(G28:G44)</f>
        <v>241162.753</v>
      </c>
      <c r="H27" s="208">
        <f t="shared" si="1"/>
        <v>19077.062999999995</v>
      </c>
      <c r="I27" s="287">
        <f t="shared" ref="I27:I41" si="4">(G27/F27)-1</f>
        <v>8.5899559760018729E-2</v>
      </c>
      <c r="J27" s="669"/>
      <c r="K27" s="672"/>
      <c r="L27" s="672"/>
      <c r="M27" s="672"/>
      <c r="N27" s="672"/>
    </row>
    <row r="28" spans="1:17" x14ac:dyDescent="0.2">
      <c r="A28" s="110"/>
      <c r="B28" s="111" t="s">
        <v>123</v>
      </c>
      <c r="C28" s="112">
        <v>91401</v>
      </c>
      <c r="D28" s="113" t="s">
        <v>9</v>
      </c>
      <c r="E28" s="114" t="s">
        <v>127</v>
      </c>
      <c r="F28" s="424">
        <f>Výdaje!D90</f>
        <v>17514</v>
      </c>
      <c r="G28" s="303">
        <f>Výdaje!E90</f>
        <v>17534</v>
      </c>
      <c r="H28" s="261">
        <f t="shared" si="1"/>
        <v>20</v>
      </c>
      <c r="I28" s="292">
        <f t="shared" si="4"/>
        <v>1.1419435879866935E-3</v>
      </c>
      <c r="J28" s="669"/>
      <c r="K28" s="672"/>
      <c r="L28" s="672"/>
      <c r="M28" s="672"/>
      <c r="N28" s="672"/>
    </row>
    <row r="29" spans="1:17" x14ac:dyDescent="0.2">
      <c r="A29" s="102"/>
      <c r="B29" s="103" t="s">
        <v>123</v>
      </c>
      <c r="C29" s="104">
        <v>91402</v>
      </c>
      <c r="D29" s="105" t="s">
        <v>16</v>
      </c>
      <c r="E29" s="106" t="s">
        <v>138</v>
      </c>
      <c r="F29" s="422">
        <f>Výdaje!D93</f>
        <v>12579</v>
      </c>
      <c r="G29" s="301">
        <f>Výdaje!E93</f>
        <v>19152</v>
      </c>
      <c r="H29" s="260">
        <f t="shared" si="1"/>
        <v>6573</v>
      </c>
      <c r="I29" s="291">
        <f t="shared" si="4"/>
        <v>0.52253756260434048</v>
      </c>
      <c r="J29" s="669"/>
      <c r="K29" s="669"/>
      <c r="M29" s="672"/>
      <c r="N29" s="169"/>
    </row>
    <row r="30" spans="1:17" x14ac:dyDescent="0.2">
      <c r="A30" s="102"/>
      <c r="B30" s="103" t="s">
        <v>123</v>
      </c>
      <c r="C30" s="104">
        <v>91403</v>
      </c>
      <c r="D30" s="105" t="s">
        <v>18</v>
      </c>
      <c r="E30" s="106" t="s">
        <v>151</v>
      </c>
      <c r="F30" s="422">
        <f>Výdaje!D103</f>
        <v>12755</v>
      </c>
      <c r="G30" s="301">
        <f>Výdaje!E103</f>
        <v>12865</v>
      </c>
      <c r="H30" s="260">
        <f t="shared" si="1"/>
        <v>110</v>
      </c>
      <c r="I30" s="291">
        <f t="shared" si="4"/>
        <v>8.6240689925518588E-3</v>
      </c>
      <c r="J30" s="669"/>
      <c r="K30" s="669"/>
      <c r="M30" s="672"/>
      <c r="N30" s="169"/>
    </row>
    <row r="31" spans="1:17" x14ac:dyDescent="0.2">
      <c r="A31" s="102"/>
      <c r="B31" s="103" t="s">
        <v>123</v>
      </c>
      <c r="C31" s="104">
        <v>91404</v>
      </c>
      <c r="D31" s="105" t="s">
        <v>22</v>
      </c>
      <c r="E31" s="106" t="s">
        <v>131</v>
      </c>
      <c r="F31" s="422">
        <f>Výdaje!D105</f>
        <v>6625</v>
      </c>
      <c r="G31" s="301">
        <f>Výdaje!E105</f>
        <v>10275</v>
      </c>
      <c r="H31" s="260">
        <f t="shared" si="1"/>
        <v>3650</v>
      </c>
      <c r="I31" s="291">
        <f t="shared" si="4"/>
        <v>0.55094339622641519</v>
      </c>
      <c r="J31" s="669"/>
      <c r="K31" s="669"/>
      <c r="M31" s="672"/>
      <c r="N31" s="169"/>
    </row>
    <row r="32" spans="1:17" x14ac:dyDescent="0.2">
      <c r="A32" s="102"/>
      <c r="B32" s="103" t="s">
        <v>123</v>
      </c>
      <c r="C32" s="104">
        <v>91405</v>
      </c>
      <c r="D32" s="105" t="s">
        <v>26</v>
      </c>
      <c r="E32" s="106" t="s">
        <v>132</v>
      </c>
      <c r="F32" s="422">
        <f>Výdaje!D112</f>
        <v>5209</v>
      </c>
      <c r="G32" s="301">
        <f>Výdaje!E112</f>
        <v>4842</v>
      </c>
      <c r="H32" s="260">
        <f t="shared" si="1"/>
        <v>-367</v>
      </c>
      <c r="I32" s="291">
        <f t="shared" si="4"/>
        <v>-7.0454981762334445E-2</v>
      </c>
      <c r="J32" s="669"/>
      <c r="K32" s="669"/>
      <c r="M32" s="672"/>
      <c r="N32" s="169"/>
    </row>
    <row r="33" spans="1:14" x14ac:dyDescent="0.2">
      <c r="A33" s="102"/>
      <c r="B33" s="103" t="s">
        <v>123</v>
      </c>
      <c r="C33" s="104">
        <v>91406</v>
      </c>
      <c r="D33" s="105" t="s">
        <v>29</v>
      </c>
      <c r="E33" s="106" t="s">
        <v>315</v>
      </c>
      <c r="F33" s="422">
        <f>Výdaje!D117</f>
        <v>3945.43</v>
      </c>
      <c r="G33" s="301">
        <f>Výdaje!E117</f>
        <v>4442.0929999999998</v>
      </c>
      <c r="H33" s="260">
        <f t="shared" si="1"/>
        <v>496.66300000000001</v>
      </c>
      <c r="I33" s="291">
        <f t="shared" si="4"/>
        <v>0.12588311033271404</v>
      </c>
      <c r="J33" s="669"/>
      <c r="K33" s="669"/>
      <c r="M33" s="672"/>
      <c r="N33" s="169"/>
    </row>
    <row r="34" spans="1:14" x14ac:dyDescent="0.2">
      <c r="A34" s="102"/>
      <c r="B34" s="103" t="s">
        <v>123</v>
      </c>
      <c r="C34" s="104">
        <v>91407</v>
      </c>
      <c r="D34" s="105" t="s">
        <v>30</v>
      </c>
      <c r="E34" s="106" t="s">
        <v>133</v>
      </c>
      <c r="F34" s="422">
        <f>Výdaje!D121</f>
        <v>18344</v>
      </c>
      <c r="G34" s="301">
        <f>Výdaje!E121</f>
        <v>21430</v>
      </c>
      <c r="H34" s="260">
        <f t="shared" si="1"/>
        <v>3086</v>
      </c>
      <c r="I34" s="291">
        <f t="shared" si="4"/>
        <v>0.16822939380723945</v>
      </c>
      <c r="J34" s="669"/>
      <c r="K34" s="669"/>
      <c r="M34" s="672"/>
      <c r="N34" s="169"/>
    </row>
    <row r="35" spans="1:14" x14ac:dyDescent="0.2">
      <c r="A35" s="102"/>
      <c r="B35" s="103" t="s">
        <v>123</v>
      </c>
      <c r="C35" s="104">
        <v>91408</v>
      </c>
      <c r="D35" s="105" t="s">
        <v>33</v>
      </c>
      <c r="E35" s="106" t="s">
        <v>134</v>
      </c>
      <c r="F35" s="422">
        <f>Výdaje!D141</f>
        <v>12721.2</v>
      </c>
      <c r="G35" s="301">
        <f>Výdaje!E141</f>
        <v>12591.2</v>
      </c>
      <c r="H35" s="260">
        <f t="shared" si="1"/>
        <v>-130</v>
      </c>
      <c r="I35" s="291">
        <f t="shared" si="4"/>
        <v>-1.0219161714303704E-2</v>
      </c>
      <c r="J35" s="669"/>
      <c r="K35" s="669"/>
      <c r="M35" s="673"/>
      <c r="N35" s="169"/>
    </row>
    <row r="36" spans="1:14" x14ac:dyDescent="0.2">
      <c r="A36" s="102"/>
      <c r="B36" s="103" t="s">
        <v>123</v>
      </c>
      <c r="C36" s="104">
        <v>91409</v>
      </c>
      <c r="D36" s="105" t="s">
        <v>37</v>
      </c>
      <c r="E36" s="106" t="s">
        <v>135</v>
      </c>
      <c r="F36" s="422">
        <f>Výdaje!D158</f>
        <v>4028.6800000000003</v>
      </c>
      <c r="G36" s="301">
        <f>Výdaje!E158</f>
        <v>4380.28</v>
      </c>
      <c r="H36" s="260">
        <f t="shared" si="1"/>
        <v>351.59999999999945</v>
      </c>
      <c r="I36" s="291">
        <f t="shared" si="4"/>
        <v>8.7274243672865515E-2</v>
      </c>
      <c r="J36" s="669"/>
      <c r="K36" s="669"/>
      <c r="M36" s="169"/>
      <c r="N36" s="169"/>
    </row>
    <row r="37" spans="1:14" x14ac:dyDescent="0.2">
      <c r="A37" s="102"/>
      <c r="B37" s="103" t="s">
        <v>123</v>
      </c>
      <c r="C37" s="104">
        <v>91410</v>
      </c>
      <c r="D37" s="105" t="s">
        <v>40</v>
      </c>
      <c r="E37" s="106" t="s">
        <v>170</v>
      </c>
      <c r="F37" s="422">
        <f>Výdaje!D168</f>
        <v>4750</v>
      </c>
      <c r="G37" s="301">
        <f>Výdaje!E168</f>
        <v>4750</v>
      </c>
      <c r="H37" s="260">
        <f t="shared" si="1"/>
        <v>0</v>
      </c>
      <c r="I37" s="291">
        <f t="shared" si="4"/>
        <v>0</v>
      </c>
      <c r="J37" s="669"/>
      <c r="K37" s="669"/>
      <c r="M37" s="169"/>
      <c r="N37" s="169"/>
    </row>
    <row r="38" spans="1:14" x14ac:dyDescent="0.2">
      <c r="A38" s="102"/>
      <c r="B38" s="103" t="s">
        <v>123</v>
      </c>
      <c r="C38" s="104">
        <v>91411</v>
      </c>
      <c r="D38" s="105" t="s">
        <v>43</v>
      </c>
      <c r="E38" s="106" t="s">
        <v>139</v>
      </c>
      <c r="F38" s="422">
        <f>Výdaje!D169</f>
        <v>2340</v>
      </c>
      <c r="G38" s="301">
        <f>Výdaje!E169</f>
        <v>2340</v>
      </c>
      <c r="H38" s="260">
        <f t="shared" si="1"/>
        <v>0</v>
      </c>
      <c r="I38" s="291">
        <f t="shared" si="4"/>
        <v>0</v>
      </c>
      <c r="J38" s="669"/>
      <c r="K38" s="669"/>
      <c r="M38" s="169"/>
      <c r="N38" s="169"/>
    </row>
    <row r="39" spans="1:14" x14ac:dyDescent="0.2">
      <c r="A39" s="102"/>
      <c r="B39" s="103" t="s">
        <v>123</v>
      </c>
      <c r="C39" s="104">
        <v>91412</v>
      </c>
      <c r="D39" s="105" t="s">
        <v>46</v>
      </c>
      <c r="E39" s="106" t="s">
        <v>140</v>
      </c>
      <c r="F39" s="422">
        <f>Výdaje!D170</f>
        <v>51494.76</v>
      </c>
      <c r="G39" s="301">
        <f>Výdaje!E170</f>
        <v>50109.760000000002</v>
      </c>
      <c r="H39" s="260">
        <f t="shared" si="1"/>
        <v>-1385</v>
      </c>
      <c r="I39" s="291">
        <f t="shared" si="4"/>
        <v>-2.6895940480157643E-2</v>
      </c>
      <c r="J39" s="669"/>
      <c r="K39" s="669"/>
      <c r="M39" s="169"/>
      <c r="N39" s="169"/>
    </row>
    <row r="40" spans="1:14" x14ac:dyDescent="0.2">
      <c r="A40" s="102"/>
      <c r="B40" s="103" t="s">
        <v>123</v>
      </c>
      <c r="C40" s="104">
        <v>91414</v>
      </c>
      <c r="D40" s="105" t="s">
        <v>52</v>
      </c>
      <c r="E40" s="106" t="s">
        <v>141</v>
      </c>
      <c r="F40" s="422">
        <f>Výdaje!D186</f>
        <v>5450</v>
      </c>
      <c r="G40" s="301">
        <f>Výdaje!E186</f>
        <v>5450</v>
      </c>
      <c r="H40" s="260">
        <f t="shared" si="1"/>
        <v>0</v>
      </c>
      <c r="I40" s="291">
        <f t="shared" si="4"/>
        <v>0</v>
      </c>
      <c r="J40" s="669"/>
      <c r="K40" s="669"/>
      <c r="M40" s="169"/>
      <c r="N40" s="169"/>
    </row>
    <row r="41" spans="1:14" x14ac:dyDescent="0.2">
      <c r="A41" s="102"/>
      <c r="B41" s="193" t="s">
        <v>123</v>
      </c>
      <c r="C41" s="194">
        <v>91415</v>
      </c>
      <c r="D41" s="195" t="s">
        <v>54</v>
      </c>
      <c r="E41" s="196" t="s">
        <v>128</v>
      </c>
      <c r="F41" s="425">
        <f>Výdaje!D187</f>
        <v>28650</v>
      </c>
      <c r="G41" s="304">
        <f>Výdaje!E187</f>
        <v>24585</v>
      </c>
      <c r="H41" s="260">
        <f t="shared" si="1"/>
        <v>-4065</v>
      </c>
      <c r="I41" s="291">
        <f t="shared" si="4"/>
        <v>-0.14188481675392672</v>
      </c>
      <c r="J41" s="669"/>
      <c r="K41" s="669"/>
      <c r="M41" s="169"/>
      <c r="N41" s="169"/>
    </row>
    <row r="42" spans="1:14" x14ac:dyDescent="0.2">
      <c r="A42" s="102"/>
      <c r="B42" s="103" t="s">
        <v>123</v>
      </c>
      <c r="C42" s="104">
        <v>91418</v>
      </c>
      <c r="D42" s="116" t="s">
        <v>171</v>
      </c>
      <c r="E42" s="106" t="s">
        <v>172</v>
      </c>
      <c r="F42" s="422">
        <f>Výdaje!D191</f>
        <v>0</v>
      </c>
      <c r="G42" s="301">
        <f>Výdaje!E191</f>
        <v>0</v>
      </c>
      <c r="H42" s="260">
        <f t="shared" si="1"/>
        <v>0</v>
      </c>
      <c r="I42" s="679" t="s">
        <v>11</v>
      </c>
      <c r="J42" s="669"/>
      <c r="K42" s="669"/>
      <c r="M42" s="169"/>
      <c r="N42" s="169"/>
    </row>
    <row r="43" spans="1:14" x14ac:dyDescent="0.2">
      <c r="A43" s="147"/>
      <c r="B43" s="198" t="s">
        <v>123</v>
      </c>
      <c r="C43" s="428">
        <v>91420</v>
      </c>
      <c r="D43" s="195" t="s">
        <v>302</v>
      </c>
      <c r="E43" s="201" t="s">
        <v>303</v>
      </c>
      <c r="F43" s="425">
        <f>Výdaje!D192</f>
        <v>3000</v>
      </c>
      <c r="G43" s="304">
        <f>Výdaje!E192</f>
        <v>3235.2</v>
      </c>
      <c r="H43" s="516">
        <f t="shared" ref="H43:H76" si="5">G43-F43</f>
        <v>235.19999999999982</v>
      </c>
      <c r="I43" s="517">
        <f t="shared" ref="I43:I62" si="6">(G43/F43)-1</f>
        <v>7.8400000000000025E-2</v>
      </c>
      <c r="J43" s="669"/>
      <c r="K43" s="669"/>
      <c r="M43" s="169"/>
      <c r="N43" s="169"/>
    </row>
    <row r="44" spans="1:14" ht="13.5" thickBot="1" x14ac:dyDescent="0.25">
      <c r="A44" s="197"/>
      <c r="B44" s="198" t="s">
        <v>123</v>
      </c>
      <c r="C44" s="199">
        <v>91421</v>
      </c>
      <c r="D44" s="520" t="s">
        <v>317</v>
      </c>
      <c r="E44" s="201" t="s">
        <v>316</v>
      </c>
      <c r="F44" s="423">
        <f>Výdaje!D193</f>
        <v>32679.620000000003</v>
      </c>
      <c r="G44" s="302">
        <f>Výdaje!E193</f>
        <v>43181.22</v>
      </c>
      <c r="H44" s="638">
        <f t="shared" si="5"/>
        <v>10501.599999999999</v>
      </c>
      <c r="I44" s="517">
        <f t="shared" si="6"/>
        <v>0.32135012585825651</v>
      </c>
      <c r="J44" s="669"/>
      <c r="K44" s="669"/>
      <c r="M44" s="169"/>
      <c r="N44" s="169"/>
    </row>
    <row r="45" spans="1:14" ht="13.5" thickBot="1" x14ac:dyDescent="0.25">
      <c r="A45" s="521" t="s">
        <v>122</v>
      </c>
      <c r="B45" s="506" t="s">
        <v>11</v>
      </c>
      <c r="C45" s="507">
        <v>915</v>
      </c>
      <c r="D45" s="508" t="s">
        <v>11</v>
      </c>
      <c r="E45" s="509" t="s">
        <v>312</v>
      </c>
      <c r="F45" s="515">
        <f>SUM(F46:F49)</f>
        <v>12700</v>
      </c>
      <c r="G45" s="534">
        <f>SUM(G46:G49)</f>
        <v>13050</v>
      </c>
      <c r="H45" s="561">
        <f t="shared" si="5"/>
        <v>350</v>
      </c>
      <c r="I45" s="562">
        <f t="shared" si="6"/>
        <v>2.7559055118110187E-2</v>
      </c>
      <c r="J45" s="669"/>
      <c r="K45" s="669"/>
      <c r="M45" s="169"/>
      <c r="N45" s="169"/>
    </row>
    <row r="46" spans="1:14" x14ac:dyDescent="0.2">
      <c r="A46" s="537"/>
      <c r="B46" s="510" t="s">
        <v>123</v>
      </c>
      <c r="C46" s="511">
        <v>91501</v>
      </c>
      <c r="D46" s="538" t="s">
        <v>9</v>
      </c>
      <c r="E46" s="505" t="s">
        <v>127</v>
      </c>
      <c r="F46" s="539">
        <f>Výdaje!D214</f>
        <v>650</v>
      </c>
      <c r="G46" s="540">
        <f>Výdaje!E214</f>
        <v>50</v>
      </c>
      <c r="H46" s="541">
        <f t="shared" si="5"/>
        <v>-600</v>
      </c>
      <c r="I46" s="542">
        <f t="shared" si="6"/>
        <v>-0.92307692307692313</v>
      </c>
      <c r="J46" s="669"/>
      <c r="K46" s="669"/>
      <c r="M46" s="169"/>
      <c r="N46" s="169"/>
    </row>
    <row r="47" spans="1:14" x14ac:dyDescent="0.2">
      <c r="A47" s="147"/>
      <c r="B47" s="512" t="s">
        <v>123</v>
      </c>
      <c r="C47" s="513">
        <v>91504</v>
      </c>
      <c r="D47" s="307" t="s">
        <v>22</v>
      </c>
      <c r="E47" s="514" t="s">
        <v>131</v>
      </c>
      <c r="F47" s="533">
        <f>Výdaje!D217</f>
        <v>6350</v>
      </c>
      <c r="G47" s="535">
        <f>Výdaje!E217</f>
        <v>6750</v>
      </c>
      <c r="H47" s="516">
        <f t="shared" si="5"/>
        <v>400</v>
      </c>
      <c r="I47" s="517">
        <f t="shared" si="6"/>
        <v>6.2992125984252079E-2</v>
      </c>
      <c r="J47" s="669"/>
      <c r="K47" s="669"/>
      <c r="M47" s="169"/>
      <c r="N47" s="169"/>
    </row>
    <row r="48" spans="1:14" x14ac:dyDescent="0.2">
      <c r="A48" s="147"/>
      <c r="B48" s="512" t="s">
        <v>123</v>
      </c>
      <c r="C48" s="513">
        <v>91507</v>
      </c>
      <c r="D48" s="307" t="s">
        <v>30</v>
      </c>
      <c r="E48" s="514" t="s">
        <v>133</v>
      </c>
      <c r="F48" s="533">
        <f>Výdaje!D240</f>
        <v>5400</v>
      </c>
      <c r="G48" s="535">
        <f>Výdaje!E240</f>
        <v>6050</v>
      </c>
      <c r="H48" s="516">
        <f t="shared" si="5"/>
        <v>650</v>
      </c>
      <c r="I48" s="517">
        <f t="shared" si="6"/>
        <v>0.12037037037037046</v>
      </c>
      <c r="J48" s="669"/>
      <c r="K48" s="669"/>
      <c r="M48" s="169"/>
      <c r="N48" s="169"/>
    </row>
    <row r="49" spans="1:14" ht="13.5" thickBot="1" x14ac:dyDescent="0.25">
      <c r="A49" s="107"/>
      <c r="B49" s="522" t="s">
        <v>123</v>
      </c>
      <c r="C49" s="523">
        <v>91508</v>
      </c>
      <c r="D49" s="532" t="s">
        <v>33</v>
      </c>
      <c r="E49" s="524" t="s">
        <v>134</v>
      </c>
      <c r="F49" s="543">
        <f>Výdaje!D259</f>
        <v>300</v>
      </c>
      <c r="G49" s="536">
        <f>Výdaje!E259</f>
        <v>200</v>
      </c>
      <c r="H49" s="518">
        <f t="shared" si="5"/>
        <v>-100</v>
      </c>
      <c r="I49" s="519">
        <f t="shared" si="6"/>
        <v>-0.33333333333333337</v>
      </c>
      <c r="J49" s="669"/>
      <c r="K49" s="669"/>
      <c r="M49" s="169"/>
      <c r="N49" s="169"/>
    </row>
    <row r="50" spans="1:14" ht="13.5" thickBot="1" x14ac:dyDescent="0.25">
      <c r="A50" s="531" t="s">
        <v>122</v>
      </c>
      <c r="B50" s="109" t="s">
        <v>11</v>
      </c>
      <c r="C50" s="525">
        <v>917</v>
      </c>
      <c r="D50" s="526" t="s">
        <v>11</v>
      </c>
      <c r="E50" s="527" t="s">
        <v>142</v>
      </c>
      <c r="F50" s="555">
        <f>SUM(F51:F59)</f>
        <v>325638.41000000003</v>
      </c>
      <c r="G50" s="528">
        <f>SUM(G51:G59)</f>
        <v>336917.16000000003</v>
      </c>
      <c r="H50" s="529">
        <f t="shared" si="5"/>
        <v>11278.75</v>
      </c>
      <c r="I50" s="530">
        <f t="shared" si="6"/>
        <v>3.4635809700704456E-2</v>
      </c>
      <c r="J50" s="669"/>
      <c r="K50" s="669"/>
      <c r="M50" s="169"/>
      <c r="N50" s="169"/>
    </row>
    <row r="51" spans="1:14" x14ac:dyDescent="0.2">
      <c r="A51" s="110"/>
      <c r="B51" s="111" t="s">
        <v>123</v>
      </c>
      <c r="C51" s="112">
        <v>91701</v>
      </c>
      <c r="D51" s="113" t="s">
        <v>9</v>
      </c>
      <c r="E51" s="114" t="s">
        <v>127</v>
      </c>
      <c r="F51" s="424">
        <f>Výdaje!D265</f>
        <v>18846</v>
      </c>
      <c r="G51" s="303">
        <f>Výdaje!E265</f>
        <v>21580.6</v>
      </c>
      <c r="H51" s="261">
        <f t="shared" si="5"/>
        <v>2734.5999999999985</v>
      </c>
      <c r="I51" s="292">
        <f t="shared" si="6"/>
        <v>0.14510240899925697</v>
      </c>
      <c r="J51" s="669"/>
      <c r="K51" s="669"/>
      <c r="M51" s="169"/>
      <c r="N51" s="169"/>
    </row>
    <row r="52" spans="1:14" x14ac:dyDescent="0.2">
      <c r="A52" s="102"/>
      <c r="B52" s="103" t="s">
        <v>123</v>
      </c>
      <c r="C52" s="104">
        <v>91702</v>
      </c>
      <c r="D52" s="105" t="s">
        <v>16</v>
      </c>
      <c r="E52" s="106" t="s">
        <v>138</v>
      </c>
      <c r="F52" s="422">
        <f>Výdaje!D291</f>
        <v>35198</v>
      </c>
      <c r="G52" s="301">
        <f>Výdaje!E291</f>
        <v>49374</v>
      </c>
      <c r="H52" s="260">
        <f t="shared" si="5"/>
        <v>14176</v>
      </c>
      <c r="I52" s="291">
        <f t="shared" si="6"/>
        <v>0.40275015625887844</v>
      </c>
      <c r="J52" s="669"/>
      <c r="K52" s="669"/>
      <c r="M52" s="169"/>
      <c r="N52" s="169"/>
    </row>
    <row r="53" spans="1:14" x14ac:dyDescent="0.2">
      <c r="A53" s="102"/>
      <c r="B53" s="103" t="s">
        <v>123</v>
      </c>
      <c r="C53" s="104">
        <v>91704</v>
      </c>
      <c r="D53" s="105" t="s">
        <v>22</v>
      </c>
      <c r="E53" s="106" t="s">
        <v>131</v>
      </c>
      <c r="F53" s="422">
        <f>Výdaje!D328</f>
        <v>86405</v>
      </c>
      <c r="G53" s="301">
        <f>Výdaje!E328</f>
        <v>47005</v>
      </c>
      <c r="H53" s="260">
        <f t="shared" si="5"/>
        <v>-39400</v>
      </c>
      <c r="I53" s="291">
        <f t="shared" si="6"/>
        <v>-0.45599213008506456</v>
      </c>
      <c r="J53" s="669"/>
      <c r="K53" s="669"/>
      <c r="M53" s="169"/>
      <c r="N53" s="169"/>
    </row>
    <row r="54" spans="1:14" x14ac:dyDescent="0.2">
      <c r="A54" s="102"/>
      <c r="B54" s="103" t="s">
        <v>123</v>
      </c>
      <c r="C54" s="104">
        <v>91705</v>
      </c>
      <c r="D54" s="105" t="s">
        <v>26</v>
      </c>
      <c r="E54" s="106" t="s">
        <v>132</v>
      </c>
      <c r="F54" s="422">
        <f>Výdaje!D374</f>
        <v>68460</v>
      </c>
      <c r="G54" s="301">
        <f>Výdaje!E374</f>
        <v>78410</v>
      </c>
      <c r="H54" s="260">
        <f t="shared" si="5"/>
        <v>9950</v>
      </c>
      <c r="I54" s="291">
        <f t="shared" si="6"/>
        <v>0.14534034472684776</v>
      </c>
      <c r="J54" s="669"/>
      <c r="K54" s="669"/>
      <c r="M54" s="169"/>
      <c r="N54" s="169"/>
    </row>
    <row r="55" spans="1:14" x14ac:dyDescent="0.2">
      <c r="A55" s="102"/>
      <c r="B55" s="103" t="s">
        <v>123</v>
      </c>
      <c r="C55" s="104">
        <v>91706</v>
      </c>
      <c r="D55" s="105" t="s">
        <v>29</v>
      </c>
      <c r="E55" s="106" t="s">
        <v>315</v>
      </c>
      <c r="F55" s="422">
        <f>Výdaje!D392</f>
        <v>3150</v>
      </c>
      <c r="G55" s="301">
        <f>Výdaje!E392</f>
        <v>200</v>
      </c>
      <c r="H55" s="260">
        <f t="shared" si="5"/>
        <v>-2950</v>
      </c>
      <c r="I55" s="291">
        <f t="shared" si="6"/>
        <v>-0.93650793650793651</v>
      </c>
      <c r="J55" s="669"/>
      <c r="K55" s="669"/>
      <c r="M55" s="169"/>
      <c r="N55" s="169"/>
    </row>
    <row r="56" spans="1:14" x14ac:dyDescent="0.2">
      <c r="A56" s="102"/>
      <c r="B56" s="103" t="s">
        <v>123</v>
      </c>
      <c r="C56" s="104">
        <v>91707</v>
      </c>
      <c r="D56" s="105" t="s">
        <v>30</v>
      </c>
      <c r="E56" s="106" t="s">
        <v>133</v>
      </c>
      <c r="F56" s="422">
        <f>Výdaje!D398</f>
        <v>26439.200000000001</v>
      </c>
      <c r="G56" s="301">
        <f>Výdaje!E398</f>
        <v>57307.35</v>
      </c>
      <c r="H56" s="260">
        <f t="shared" si="5"/>
        <v>30868.149999999998</v>
      </c>
      <c r="I56" s="291">
        <f t="shared" si="6"/>
        <v>1.1675145238887712</v>
      </c>
      <c r="J56" s="669"/>
      <c r="K56" s="669"/>
      <c r="M56" s="169"/>
      <c r="N56" s="169"/>
    </row>
    <row r="57" spans="1:14" x14ac:dyDescent="0.2">
      <c r="A57" s="102"/>
      <c r="B57" s="103" t="s">
        <v>123</v>
      </c>
      <c r="C57" s="104">
        <v>91708</v>
      </c>
      <c r="D57" s="105" t="s">
        <v>33</v>
      </c>
      <c r="E57" s="106" t="s">
        <v>134</v>
      </c>
      <c r="F57" s="422">
        <f>Výdaje!D433</f>
        <v>20520</v>
      </c>
      <c r="G57" s="301">
        <f>Výdaje!E433</f>
        <v>22470</v>
      </c>
      <c r="H57" s="260">
        <f t="shared" si="5"/>
        <v>1950</v>
      </c>
      <c r="I57" s="291">
        <f t="shared" si="6"/>
        <v>9.5029239766081908E-2</v>
      </c>
      <c r="J57" s="669"/>
      <c r="K57" s="669"/>
      <c r="M57" s="169"/>
      <c r="N57" s="169"/>
    </row>
    <row r="58" spans="1:14" x14ac:dyDescent="0.2">
      <c r="A58" s="102"/>
      <c r="B58" s="103" t="s">
        <v>123</v>
      </c>
      <c r="C58" s="104">
        <v>91709</v>
      </c>
      <c r="D58" s="105" t="s">
        <v>37</v>
      </c>
      <c r="E58" s="106" t="s">
        <v>135</v>
      </c>
      <c r="F58" s="422">
        <f>Výdaje!D455</f>
        <v>35091.25</v>
      </c>
      <c r="G58" s="301">
        <f>Výdaje!E455</f>
        <v>33091.25</v>
      </c>
      <c r="H58" s="260">
        <f t="shared" si="5"/>
        <v>-2000</v>
      </c>
      <c r="I58" s="291">
        <f t="shared" si="6"/>
        <v>-5.6994264952089146E-2</v>
      </c>
      <c r="J58" s="669"/>
      <c r="K58" s="669"/>
      <c r="M58" s="169"/>
      <c r="N58" s="169"/>
    </row>
    <row r="59" spans="1:14" ht="13.5" thickBot="1" x14ac:dyDescent="0.25">
      <c r="A59" s="563"/>
      <c r="B59" s="564" t="s">
        <v>123</v>
      </c>
      <c r="C59" s="565">
        <v>91721</v>
      </c>
      <c r="D59" s="566" t="s">
        <v>317</v>
      </c>
      <c r="E59" s="567" t="s">
        <v>316</v>
      </c>
      <c r="F59" s="568">
        <f>Výdaje!D470</f>
        <v>31528.959999999999</v>
      </c>
      <c r="G59" s="569">
        <f>Výdaje!E470</f>
        <v>27478.959999999999</v>
      </c>
      <c r="H59" s="518">
        <f t="shared" si="5"/>
        <v>-4050</v>
      </c>
      <c r="I59" s="519">
        <f t="shared" si="6"/>
        <v>-0.1284533330626827</v>
      </c>
      <c r="J59" s="669"/>
      <c r="K59" s="669"/>
      <c r="M59" s="169"/>
      <c r="N59" s="169"/>
    </row>
    <row r="60" spans="1:14" ht="13.5" thickBot="1" x14ac:dyDescent="0.25">
      <c r="A60" s="531" t="s">
        <v>122</v>
      </c>
      <c r="B60" s="109" t="s">
        <v>11</v>
      </c>
      <c r="C60" s="525">
        <v>918</v>
      </c>
      <c r="D60" s="526" t="s">
        <v>11</v>
      </c>
      <c r="E60" s="527" t="s">
        <v>601</v>
      </c>
      <c r="F60" s="555">
        <f>SUM(F61)</f>
        <v>949135.6</v>
      </c>
      <c r="G60" s="528">
        <f>SUM(G61)</f>
        <v>1062202.7150000001</v>
      </c>
      <c r="H60" s="529">
        <f t="shared" ref="H60:H61" si="7">G60-F60</f>
        <v>113067.11500000011</v>
      </c>
      <c r="I60" s="530">
        <f>(G60/F60)-1</f>
        <v>0.11912640828138787</v>
      </c>
      <c r="J60" s="669"/>
      <c r="K60" s="669"/>
      <c r="M60" s="169"/>
      <c r="N60" s="169"/>
    </row>
    <row r="61" spans="1:14" ht="13.5" thickBot="1" x14ac:dyDescent="0.25">
      <c r="A61" s="563"/>
      <c r="B61" s="564" t="s">
        <v>123</v>
      </c>
      <c r="C61" s="565">
        <v>91821</v>
      </c>
      <c r="D61" s="566" t="s">
        <v>317</v>
      </c>
      <c r="E61" s="567" t="s">
        <v>316</v>
      </c>
      <c r="F61" s="568">
        <f>Výdaje!D203</f>
        <v>949135.6</v>
      </c>
      <c r="G61" s="569">
        <f>Výdaje!E203</f>
        <v>1062202.7150000001</v>
      </c>
      <c r="H61" s="518">
        <f t="shared" si="7"/>
        <v>113067.11500000011</v>
      </c>
      <c r="I61" s="519">
        <f t="shared" ref="I61" si="8">(G61/F61)-1</f>
        <v>0.11912640828138787</v>
      </c>
      <c r="J61" s="669"/>
      <c r="K61" s="669"/>
      <c r="M61" s="169"/>
      <c r="N61" s="169"/>
    </row>
    <row r="62" spans="1:14" ht="13.5" thickBot="1" x14ac:dyDescent="0.25">
      <c r="A62" s="93" t="s">
        <v>122</v>
      </c>
      <c r="B62" s="94" t="s">
        <v>11</v>
      </c>
      <c r="C62" s="95">
        <v>920</v>
      </c>
      <c r="D62" s="96" t="s">
        <v>11</v>
      </c>
      <c r="E62" s="97" t="s">
        <v>143</v>
      </c>
      <c r="F62" s="515">
        <f>SUM(F63:F74)</f>
        <v>1324569.12555</v>
      </c>
      <c r="G62" s="298">
        <f>SUM(G63:G74)</f>
        <v>1492535.4682199999</v>
      </c>
      <c r="H62" s="208">
        <f t="shared" si="5"/>
        <v>167966.34266999993</v>
      </c>
      <c r="I62" s="287">
        <f t="shared" si="6"/>
        <v>0.12680828763863516</v>
      </c>
      <c r="J62" s="669"/>
      <c r="K62" s="669"/>
      <c r="M62" s="169"/>
      <c r="N62" s="169"/>
    </row>
    <row r="63" spans="1:14" x14ac:dyDescent="0.2">
      <c r="A63" s="102"/>
      <c r="B63" s="103" t="s">
        <v>123</v>
      </c>
      <c r="C63" s="104">
        <v>92001</v>
      </c>
      <c r="D63" s="105" t="s">
        <v>9</v>
      </c>
      <c r="E63" s="106" t="s">
        <v>127</v>
      </c>
      <c r="F63" s="422">
        <f>Výdaje!D488</f>
        <v>0</v>
      </c>
      <c r="G63" s="301">
        <f>Výdaje!E488</f>
        <v>0</v>
      </c>
      <c r="H63" s="260">
        <f t="shared" si="5"/>
        <v>0</v>
      </c>
      <c r="I63" s="679" t="s">
        <v>11</v>
      </c>
      <c r="J63" s="669"/>
      <c r="K63" s="669"/>
    </row>
    <row r="64" spans="1:14" x14ac:dyDescent="0.2">
      <c r="A64" s="102"/>
      <c r="B64" s="103" t="s">
        <v>123</v>
      </c>
      <c r="C64" s="104">
        <v>92002</v>
      </c>
      <c r="D64" s="105" t="s">
        <v>16</v>
      </c>
      <c r="E64" s="106" t="s">
        <v>138</v>
      </c>
      <c r="F64" s="422">
        <f>Výdaje!D489</f>
        <v>0</v>
      </c>
      <c r="G64" s="301">
        <f>Výdaje!E489</f>
        <v>25000</v>
      </c>
      <c r="H64" s="260">
        <f t="shared" si="5"/>
        <v>25000</v>
      </c>
      <c r="I64" s="679" t="s">
        <v>11</v>
      </c>
      <c r="J64" s="669"/>
      <c r="K64" s="669"/>
    </row>
    <row r="65" spans="1:15" x14ac:dyDescent="0.2">
      <c r="A65" s="102"/>
      <c r="B65" s="103" t="s">
        <v>123</v>
      </c>
      <c r="C65" s="104">
        <v>92004</v>
      </c>
      <c r="D65" s="105" t="s">
        <v>22</v>
      </c>
      <c r="E65" s="106" t="s">
        <v>131</v>
      </c>
      <c r="F65" s="422">
        <f>Výdaje!D491</f>
        <v>188000</v>
      </c>
      <c r="G65" s="301">
        <f>Výdaje!E491</f>
        <v>213500</v>
      </c>
      <c r="H65" s="260">
        <f t="shared" si="5"/>
        <v>25500</v>
      </c>
      <c r="I65" s="291">
        <f>(G65/F65)-1</f>
        <v>0.1356382978723405</v>
      </c>
      <c r="J65" s="669"/>
      <c r="K65" s="669"/>
    </row>
    <row r="66" spans="1:15" x14ac:dyDescent="0.2">
      <c r="A66" s="102"/>
      <c r="B66" s="103" t="s">
        <v>123</v>
      </c>
      <c r="C66" s="104">
        <v>92005</v>
      </c>
      <c r="D66" s="105" t="s">
        <v>26</v>
      </c>
      <c r="E66" s="106" t="s">
        <v>132</v>
      </c>
      <c r="F66" s="422">
        <f>Výdaje!D515</f>
        <v>19000</v>
      </c>
      <c r="G66" s="301">
        <f>Výdaje!E515</f>
        <v>5000</v>
      </c>
      <c r="H66" s="260">
        <f t="shared" si="5"/>
        <v>-14000</v>
      </c>
      <c r="I66" s="291">
        <f>(G66/F66)-1</f>
        <v>-0.73684210526315796</v>
      </c>
      <c r="J66" s="669"/>
      <c r="K66" s="669"/>
    </row>
    <row r="67" spans="1:15" x14ac:dyDescent="0.2">
      <c r="A67" s="102"/>
      <c r="B67" s="103" t="s">
        <v>123</v>
      </c>
      <c r="C67" s="104">
        <v>92006</v>
      </c>
      <c r="D67" s="105" t="s">
        <v>29</v>
      </c>
      <c r="E67" s="106" t="s">
        <v>315</v>
      </c>
      <c r="F67" s="422">
        <f>Výdaje!D523</f>
        <v>708398</v>
      </c>
      <c r="G67" s="301">
        <f>Výdaje!E523</f>
        <v>745000</v>
      </c>
      <c r="H67" s="260">
        <f t="shared" si="5"/>
        <v>36602</v>
      </c>
      <c r="I67" s="291">
        <f>(G67/F67)-1</f>
        <v>5.1668694716811681E-2</v>
      </c>
      <c r="J67" s="669"/>
      <c r="K67" s="669"/>
    </row>
    <row r="68" spans="1:15" x14ac:dyDescent="0.2">
      <c r="A68" s="102"/>
      <c r="B68" s="103" t="s">
        <v>123</v>
      </c>
      <c r="C68" s="104">
        <v>92007</v>
      </c>
      <c r="D68" s="105" t="s">
        <v>30</v>
      </c>
      <c r="E68" s="106" t="s">
        <v>133</v>
      </c>
      <c r="F68" s="422">
        <f>Výdaje!D533</f>
        <v>0</v>
      </c>
      <c r="G68" s="301">
        <f>Výdaje!E533</f>
        <v>0</v>
      </c>
      <c r="H68" s="260">
        <f t="shared" si="5"/>
        <v>0</v>
      </c>
      <c r="I68" s="679" t="s">
        <v>11</v>
      </c>
      <c r="J68" s="669"/>
      <c r="K68" s="669"/>
    </row>
    <row r="69" spans="1:15" x14ac:dyDescent="0.2">
      <c r="A69" s="102"/>
      <c r="B69" s="103" t="s">
        <v>123</v>
      </c>
      <c r="C69" s="104">
        <v>92008</v>
      </c>
      <c r="D69" s="105" t="s">
        <v>33</v>
      </c>
      <c r="E69" s="106" t="s">
        <v>134</v>
      </c>
      <c r="F69" s="422">
        <f>Výdaje!D538</f>
        <v>3500</v>
      </c>
      <c r="G69" s="301">
        <f>Výdaje!E538</f>
        <v>4400</v>
      </c>
      <c r="H69" s="260">
        <f t="shared" si="5"/>
        <v>900</v>
      </c>
      <c r="I69" s="291">
        <f t="shared" ref="I69:I75" si="9">(G69/F69)-1</f>
        <v>0.25714285714285712</v>
      </c>
      <c r="J69" s="669"/>
      <c r="K69" s="669"/>
    </row>
    <row r="70" spans="1:15" x14ac:dyDescent="0.2">
      <c r="A70" s="102"/>
      <c r="B70" s="103" t="s">
        <v>123</v>
      </c>
      <c r="C70" s="104">
        <v>92009</v>
      </c>
      <c r="D70" s="105" t="s">
        <v>37</v>
      </c>
      <c r="E70" s="106" t="s">
        <v>135</v>
      </c>
      <c r="F70" s="422">
        <f>Výdaje!D547</f>
        <v>222771.12555</v>
      </c>
      <c r="G70" s="301">
        <f>Výdaje!E547</f>
        <v>225935.46822000001</v>
      </c>
      <c r="H70" s="260">
        <f t="shared" si="5"/>
        <v>3164.3426700000127</v>
      </c>
      <c r="I70" s="291">
        <f t="shared" si="9"/>
        <v>1.4204456085534334E-2</v>
      </c>
      <c r="J70" s="669"/>
      <c r="K70" s="669"/>
    </row>
    <row r="71" spans="1:15" x14ac:dyDescent="0.2">
      <c r="A71" s="102"/>
      <c r="B71" s="103" t="s">
        <v>123</v>
      </c>
      <c r="C71" s="104">
        <v>92011</v>
      </c>
      <c r="D71" s="105" t="s">
        <v>43</v>
      </c>
      <c r="E71" s="106" t="s">
        <v>139</v>
      </c>
      <c r="F71" s="422">
        <f>Výdaje!D562</f>
        <v>1500</v>
      </c>
      <c r="G71" s="301">
        <f>Výdaje!E562</f>
        <v>1500</v>
      </c>
      <c r="H71" s="260">
        <f t="shared" si="5"/>
        <v>0</v>
      </c>
      <c r="I71" s="291">
        <f t="shared" si="9"/>
        <v>0</v>
      </c>
      <c r="J71" s="669"/>
      <c r="K71" s="669"/>
    </row>
    <row r="72" spans="1:15" x14ac:dyDescent="0.2">
      <c r="A72" s="102"/>
      <c r="B72" s="103" t="s">
        <v>123</v>
      </c>
      <c r="C72" s="104">
        <v>92012</v>
      </c>
      <c r="D72" s="105" t="s">
        <v>46</v>
      </c>
      <c r="E72" s="106" t="s">
        <v>140</v>
      </c>
      <c r="F72" s="422">
        <f>Výdaje!D565</f>
        <v>18600</v>
      </c>
      <c r="G72" s="301">
        <f>Výdaje!E565</f>
        <v>10200</v>
      </c>
      <c r="H72" s="260">
        <f t="shared" si="5"/>
        <v>-8400</v>
      </c>
      <c r="I72" s="291">
        <f t="shared" si="9"/>
        <v>-0.45161290322580649</v>
      </c>
      <c r="J72" s="669"/>
      <c r="K72" s="669"/>
    </row>
    <row r="73" spans="1:15" ht="12.75" customHeight="1" x14ac:dyDescent="0.2">
      <c r="A73" s="102"/>
      <c r="B73" s="103" t="s">
        <v>123</v>
      </c>
      <c r="C73" s="104">
        <v>92014</v>
      </c>
      <c r="D73" s="105" t="s">
        <v>52</v>
      </c>
      <c r="E73" s="106" t="s">
        <v>141</v>
      </c>
      <c r="F73" s="422">
        <f>Výdaje!D573</f>
        <v>122800</v>
      </c>
      <c r="G73" s="301">
        <f>Výdaje!E573</f>
        <v>243000</v>
      </c>
      <c r="H73" s="260">
        <f t="shared" si="5"/>
        <v>120200</v>
      </c>
      <c r="I73" s="291">
        <f t="shared" si="9"/>
        <v>0.97882736156351791</v>
      </c>
      <c r="J73" s="669"/>
      <c r="K73" s="669"/>
    </row>
    <row r="74" spans="1:15" ht="13.5" thickBot="1" x14ac:dyDescent="0.25">
      <c r="A74" s="102"/>
      <c r="B74" s="103" t="s">
        <v>123</v>
      </c>
      <c r="C74" s="104">
        <v>92015</v>
      </c>
      <c r="D74" s="105" t="s">
        <v>54</v>
      </c>
      <c r="E74" s="106" t="s">
        <v>128</v>
      </c>
      <c r="F74" s="422">
        <f>Výdaje!D587</f>
        <v>40000</v>
      </c>
      <c r="G74" s="301">
        <f>Výdaje!E587</f>
        <v>19000</v>
      </c>
      <c r="H74" s="260">
        <f t="shared" si="5"/>
        <v>-21000</v>
      </c>
      <c r="I74" s="291">
        <f t="shared" si="9"/>
        <v>-0.52500000000000002</v>
      </c>
      <c r="J74" s="669"/>
      <c r="K74" s="669"/>
    </row>
    <row r="75" spans="1:15" ht="13.5" thickBot="1" x14ac:dyDescent="0.25">
      <c r="A75" s="93" t="s">
        <v>122</v>
      </c>
      <c r="B75" s="94" t="s">
        <v>11</v>
      </c>
      <c r="C75" s="95">
        <v>919</v>
      </c>
      <c r="D75" s="81" t="s">
        <v>11</v>
      </c>
      <c r="E75" s="97" t="s">
        <v>205</v>
      </c>
      <c r="F75" s="515">
        <f>SUM(F76:F79)</f>
        <v>11767.428449999999</v>
      </c>
      <c r="G75" s="298">
        <f>SUM(G76:G79)</f>
        <v>20938.835780000001</v>
      </c>
      <c r="H75" s="208">
        <f t="shared" si="5"/>
        <v>9171.4073300000018</v>
      </c>
      <c r="I75" s="287">
        <f t="shared" si="9"/>
        <v>0.77938925815180982</v>
      </c>
      <c r="J75" s="669"/>
      <c r="K75" s="669"/>
    </row>
    <row r="76" spans="1:15" x14ac:dyDescent="0.2">
      <c r="A76" s="98"/>
      <c r="B76" s="99" t="s">
        <v>123</v>
      </c>
      <c r="C76" s="100">
        <v>91903</v>
      </c>
      <c r="D76" s="86" t="s">
        <v>18</v>
      </c>
      <c r="E76" s="101" t="s">
        <v>144</v>
      </c>
      <c r="F76" s="420">
        <f>Výdaje!D482</f>
        <v>0</v>
      </c>
      <c r="G76" s="299">
        <f>Výdaje!E482</f>
        <v>0</v>
      </c>
      <c r="H76" s="260">
        <f t="shared" si="5"/>
        <v>0</v>
      </c>
      <c r="I76" s="678" t="s">
        <v>11</v>
      </c>
      <c r="J76" s="669"/>
      <c r="K76" s="669"/>
    </row>
    <row r="77" spans="1:15" x14ac:dyDescent="0.2">
      <c r="A77" s="102"/>
      <c r="B77" s="103" t="s">
        <v>123</v>
      </c>
      <c r="C77" s="104">
        <v>91903</v>
      </c>
      <c r="D77" s="105" t="s">
        <v>18</v>
      </c>
      <c r="E77" s="106" t="s">
        <v>250</v>
      </c>
      <c r="F77" s="422">
        <f>Výdaje!D483</f>
        <v>0</v>
      </c>
      <c r="G77" s="301">
        <f>Výdaje!E483</f>
        <v>0</v>
      </c>
      <c r="H77" s="260">
        <f t="shared" ref="H77:H92" si="10">G77-F77</f>
        <v>0</v>
      </c>
      <c r="I77" s="679" t="s">
        <v>11</v>
      </c>
      <c r="J77" s="669"/>
      <c r="K77" s="669"/>
    </row>
    <row r="78" spans="1:15" x14ac:dyDescent="0.2">
      <c r="A78" s="102"/>
      <c r="B78" s="103" t="s">
        <v>123</v>
      </c>
      <c r="C78" s="104">
        <v>91903</v>
      </c>
      <c r="D78" s="105" t="s">
        <v>18</v>
      </c>
      <c r="E78" s="106" t="s">
        <v>249</v>
      </c>
      <c r="F78" s="422">
        <v>0</v>
      </c>
      <c r="G78" s="301">
        <f>Výdaje!E484</f>
        <v>0</v>
      </c>
      <c r="H78" s="260">
        <f t="shared" si="10"/>
        <v>0</v>
      </c>
      <c r="I78" s="679" t="s">
        <v>11</v>
      </c>
      <c r="J78" s="669"/>
      <c r="K78" s="669"/>
    </row>
    <row r="79" spans="1:15" ht="23.25" thickBot="1" x14ac:dyDescent="0.25">
      <c r="A79" s="107"/>
      <c r="B79" s="108" t="s">
        <v>123</v>
      </c>
      <c r="C79" s="109">
        <v>91903</v>
      </c>
      <c r="D79" s="91" t="s">
        <v>18</v>
      </c>
      <c r="E79" s="92" t="s">
        <v>173</v>
      </c>
      <c r="F79" s="421">
        <f>Výdaje!D485</f>
        <v>11767.428449999999</v>
      </c>
      <c r="G79" s="300">
        <f>Výdaje!E485</f>
        <v>20938.835780000001</v>
      </c>
      <c r="H79" s="260">
        <f t="shared" si="10"/>
        <v>9171.4073300000018</v>
      </c>
      <c r="I79" s="291">
        <f>(G79/F79)-1</f>
        <v>0.77938925815180982</v>
      </c>
      <c r="J79" s="669"/>
      <c r="K79" s="669"/>
    </row>
    <row r="80" spans="1:15" ht="13.5" thickBot="1" x14ac:dyDescent="0.25">
      <c r="A80" s="93" t="s">
        <v>122</v>
      </c>
      <c r="B80" s="94" t="s">
        <v>11</v>
      </c>
      <c r="C80" s="95">
        <v>923</v>
      </c>
      <c r="D80" s="96" t="s">
        <v>11</v>
      </c>
      <c r="E80" s="97" t="s">
        <v>145</v>
      </c>
      <c r="F80" s="515">
        <f>SUM(F81:F91)</f>
        <v>935511.33600000001</v>
      </c>
      <c r="G80" s="534">
        <f>SUM(G81:G91)</f>
        <v>317418.96999999997</v>
      </c>
      <c r="H80" s="208">
        <f>SUM(H81:H91)</f>
        <v>-618092.36600000004</v>
      </c>
      <c r="I80" s="287">
        <f>(G80/F80)-1</f>
        <v>-0.66070002811809858</v>
      </c>
      <c r="J80" s="669"/>
      <c r="N80" s="674"/>
      <c r="O80" s="674"/>
    </row>
    <row r="81" spans="1:15" x14ac:dyDescent="0.2">
      <c r="A81" s="102"/>
      <c r="B81" s="103" t="s">
        <v>123</v>
      </c>
      <c r="C81" s="115">
        <v>92301</v>
      </c>
      <c r="D81" s="116" t="s">
        <v>9</v>
      </c>
      <c r="E81" s="114" t="s">
        <v>127</v>
      </c>
      <c r="F81" s="422">
        <f>Výdaje!D606</f>
        <v>530.30999999999995</v>
      </c>
      <c r="G81" s="301">
        <f>Výdaje!E606</f>
        <v>591.31500000000005</v>
      </c>
      <c r="H81" s="260">
        <f t="shared" si="10"/>
        <v>61.005000000000109</v>
      </c>
      <c r="I81" s="679" t="s">
        <v>11</v>
      </c>
      <c r="J81" s="669"/>
      <c r="N81" s="38"/>
      <c r="O81" s="38"/>
    </row>
    <row r="82" spans="1:15" x14ac:dyDescent="0.2">
      <c r="A82" s="102"/>
      <c r="B82" s="103" t="s">
        <v>123</v>
      </c>
      <c r="C82" s="115">
        <v>92302</v>
      </c>
      <c r="D82" s="116" t="s">
        <v>16</v>
      </c>
      <c r="E82" s="106" t="s">
        <v>198</v>
      </c>
      <c r="F82" s="422">
        <f>Výdaje!D610</f>
        <v>94715.1</v>
      </c>
      <c r="G82" s="301">
        <f>Výdaje!E610</f>
        <v>40642.699999999997</v>
      </c>
      <c r="H82" s="260">
        <f t="shared" si="10"/>
        <v>-54072.400000000009</v>
      </c>
      <c r="I82" s="291">
        <f>(G82/F82)-1</f>
        <v>-0.57089524268041747</v>
      </c>
      <c r="J82" s="669"/>
      <c r="N82" s="38"/>
      <c r="O82" s="38"/>
    </row>
    <row r="83" spans="1:15" x14ac:dyDescent="0.2">
      <c r="A83" s="102"/>
      <c r="B83" s="103" t="s">
        <v>123</v>
      </c>
      <c r="C83" s="115">
        <v>92303</v>
      </c>
      <c r="D83" s="116" t="s">
        <v>18</v>
      </c>
      <c r="E83" s="106" t="s">
        <v>151</v>
      </c>
      <c r="F83" s="422">
        <f>Výdaje!D631</f>
        <v>1500</v>
      </c>
      <c r="G83" s="301">
        <f>Výdaje!E631</f>
        <v>1500</v>
      </c>
      <c r="H83" s="260">
        <f t="shared" si="10"/>
        <v>0</v>
      </c>
      <c r="I83" s="291">
        <f t="shared" ref="I83:I86" si="11">(G83/F83)-1</f>
        <v>0</v>
      </c>
      <c r="J83" s="669"/>
      <c r="N83" s="38"/>
    </row>
    <row r="84" spans="1:15" x14ac:dyDescent="0.2">
      <c r="A84" s="102"/>
      <c r="B84" s="103" t="s">
        <v>123</v>
      </c>
      <c r="C84" s="115">
        <v>92304</v>
      </c>
      <c r="D84" s="116" t="s">
        <v>22</v>
      </c>
      <c r="E84" s="106" t="s">
        <v>131</v>
      </c>
      <c r="F84" s="422">
        <f>Výdaje!D634</f>
        <v>3679.9</v>
      </c>
      <c r="G84" s="301">
        <f>Výdaje!E634</f>
        <v>5249.5249999999996</v>
      </c>
      <c r="H84" s="260">
        <f t="shared" si="10"/>
        <v>1569.6249999999995</v>
      </c>
      <c r="I84" s="291">
        <f t="shared" si="11"/>
        <v>0.42654012337291758</v>
      </c>
      <c r="J84" s="669"/>
      <c r="N84" s="38"/>
      <c r="O84" s="277"/>
    </row>
    <row r="85" spans="1:15" x14ac:dyDescent="0.2">
      <c r="A85" s="102"/>
      <c r="B85" s="103" t="s">
        <v>123</v>
      </c>
      <c r="C85" s="115">
        <v>92305</v>
      </c>
      <c r="D85" s="116" t="s">
        <v>26</v>
      </c>
      <c r="E85" s="106" t="s">
        <v>132</v>
      </c>
      <c r="F85" s="422">
        <f>Výdaje!D641</f>
        <v>8695</v>
      </c>
      <c r="G85" s="301">
        <f>Výdaje!E641</f>
        <v>10637</v>
      </c>
      <c r="H85" s="260">
        <f t="shared" si="10"/>
        <v>1942</v>
      </c>
      <c r="I85" s="291">
        <f t="shared" si="11"/>
        <v>0.22334675100632539</v>
      </c>
      <c r="J85" s="669"/>
      <c r="N85" s="653"/>
      <c r="O85" s="277"/>
    </row>
    <row r="86" spans="1:15" x14ac:dyDescent="0.2">
      <c r="A86" s="102"/>
      <c r="B86" s="103" t="s">
        <v>123</v>
      </c>
      <c r="C86" s="115">
        <v>92306</v>
      </c>
      <c r="D86" s="116" t="s">
        <v>29</v>
      </c>
      <c r="E86" s="106" t="s">
        <v>315</v>
      </c>
      <c r="F86" s="422">
        <f>Výdaje!D646</f>
        <v>262870</v>
      </c>
      <c r="G86" s="301">
        <f>Výdaje!E646</f>
        <v>92570</v>
      </c>
      <c r="H86" s="260">
        <f t="shared" si="10"/>
        <v>-170300</v>
      </c>
      <c r="I86" s="291">
        <f t="shared" si="11"/>
        <v>-0.64784874652870239</v>
      </c>
      <c r="J86" s="669"/>
      <c r="N86" s="38"/>
      <c r="O86" s="277"/>
    </row>
    <row r="87" spans="1:15" x14ac:dyDescent="0.2">
      <c r="A87" s="102"/>
      <c r="B87" s="103" t="s">
        <v>123</v>
      </c>
      <c r="C87" s="115">
        <v>92307</v>
      </c>
      <c r="D87" s="116" t="s">
        <v>30</v>
      </c>
      <c r="E87" s="106" t="s">
        <v>146</v>
      </c>
      <c r="F87" s="422">
        <f>Výdaje!D660</f>
        <v>3471.0259999999998</v>
      </c>
      <c r="G87" s="301">
        <f>Výdaje!E660</f>
        <v>9442.43</v>
      </c>
      <c r="H87" s="260">
        <f t="shared" si="10"/>
        <v>5971.4040000000005</v>
      </c>
      <c r="I87" s="679" t="s">
        <v>11</v>
      </c>
      <c r="J87" s="669"/>
      <c r="N87" s="38"/>
      <c r="O87" s="277"/>
    </row>
    <row r="88" spans="1:15" x14ac:dyDescent="0.2">
      <c r="A88" s="102"/>
      <c r="B88" s="103" t="s">
        <v>123</v>
      </c>
      <c r="C88" s="115">
        <v>92308</v>
      </c>
      <c r="D88" s="116" t="s">
        <v>33</v>
      </c>
      <c r="E88" s="106" t="s">
        <v>134</v>
      </c>
      <c r="F88" s="422">
        <f>Výdaje!D666</f>
        <v>0</v>
      </c>
      <c r="G88" s="301">
        <f>Výdaje!E666</f>
        <v>0</v>
      </c>
      <c r="H88" s="260">
        <f t="shared" si="10"/>
        <v>0</v>
      </c>
      <c r="I88" s="679" t="s">
        <v>11</v>
      </c>
      <c r="J88" s="669"/>
      <c r="N88" s="38"/>
    </row>
    <row r="89" spans="1:15" x14ac:dyDescent="0.2">
      <c r="A89" s="102"/>
      <c r="B89" s="103" t="s">
        <v>123</v>
      </c>
      <c r="C89" s="115">
        <v>92309</v>
      </c>
      <c r="D89" s="116" t="s">
        <v>37</v>
      </c>
      <c r="E89" s="106" t="s">
        <v>135</v>
      </c>
      <c r="F89" s="422">
        <f>Výdaje!D668</f>
        <v>0</v>
      </c>
      <c r="G89" s="301">
        <f>Výdaje!E668</f>
        <v>0</v>
      </c>
      <c r="H89" s="260">
        <f t="shared" si="10"/>
        <v>0</v>
      </c>
      <c r="I89" s="679" t="s">
        <v>11</v>
      </c>
      <c r="J89" s="669"/>
      <c r="N89" s="38"/>
    </row>
    <row r="90" spans="1:15" x14ac:dyDescent="0.2">
      <c r="A90" s="102"/>
      <c r="B90" s="103" t="s">
        <v>123</v>
      </c>
      <c r="C90" s="104">
        <v>92314</v>
      </c>
      <c r="D90" s="105" t="s">
        <v>52</v>
      </c>
      <c r="E90" s="106" t="s">
        <v>199</v>
      </c>
      <c r="F90" s="422">
        <f>Výdaje!D672</f>
        <v>559850</v>
      </c>
      <c r="G90" s="301">
        <f>Výdaje!E672</f>
        <v>156786</v>
      </c>
      <c r="H90" s="260">
        <f t="shared" si="10"/>
        <v>-403064</v>
      </c>
      <c r="I90" s="291">
        <f t="shared" ref="I90:I102" si="12">(G90/F90)-1</f>
        <v>-0.71994998660355458</v>
      </c>
      <c r="J90" s="669"/>
      <c r="N90" s="38"/>
      <c r="O90" s="277"/>
    </row>
    <row r="91" spans="1:15" ht="13.5" thickBot="1" x14ac:dyDescent="0.25">
      <c r="A91" s="147"/>
      <c r="B91" s="564" t="s">
        <v>123</v>
      </c>
      <c r="C91" s="565">
        <v>92321</v>
      </c>
      <c r="D91" s="566" t="s">
        <v>317</v>
      </c>
      <c r="E91" s="567" t="s">
        <v>316</v>
      </c>
      <c r="F91" s="425">
        <f>Výdaje!D728</f>
        <v>200</v>
      </c>
      <c r="G91" s="304">
        <v>0</v>
      </c>
      <c r="H91" s="260">
        <f t="shared" si="10"/>
        <v>-200</v>
      </c>
      <c r="I91" s="291">
        <f t="shared" si="12"/>
        <v>-1</v>
      </c>
      <c r="J91" s="669"/>
      <c r="N91" s="38"/>
      <c r="O91" s="277"/>
    </row>
    <row r="92" spans="1:15" ht="13.5" thickBot="1" x14ac:dyDescent="0.25">
      <c r="A92" s="93" t="s">
        <v>122</v>
      </c>
      <c r="B92" s="94" t="s">
        <v>11</v>
      </c>
      <c r="C92" s="95">
        <v>924</v>
      </c>
      <c r="D92" s="81" t="s">
        <v>11</v>
      </c>
      <c r="E92" s="97" t="s">
        <v>147</v>
      </c>
      <c r="F92" s="515">
        <f>SUM(F93:F93)</f>
        <v>39000</v>
      </c>
      <c r="G92" s="298">
        <f>SUM(G93:G93)</f>
        <v>39000</v>
      </c>
      <c r="H92" s="208">
        <f t="shared" si="10"/>
        <v>0</v>
      </c>
      <c r="I92" s="287">
        <f t="shared" si="12"/>
        <v>0</v>
      </c>
      <c r="J92" s="669"/>
      <c r="K92" s="669"/>
    </row>
    <row r="93" spans="1:15" ht="13.5" thickBot="1" x14ac:dyDescent="0.25">
      <c r="A93" s="98"/>
      <c r="B93" s="99" t="s">
        <v>123</v>
      </c>
      <c r="C93" s="100">
        <v>92403</v>
      </c>
      <c r="D93" s="86" t="s">
        <v>18</v>
      </c>
      <c r="E93" s="101" t="s">
        <v>151</v>
      </c>
      <c r="F93" s="420">
        <f>Výdaje!D731</f>
        <v>39000</v>
      </c>
      <c r="G93" s="299">
        <f>Výdaje!E732</f>
        <v>39000</v>
      </c>
      <c r="H93" s="209"/>
      <c r="I93" s="293">
        <f t="shared" si="12"/>
        <v>0</v>
      </c>
      <c r="J93" s="669"/>
      <c r="K93" s="669"/>
    </row>
    <row r="94" spans="1:15" ht="13.5" thickBot="1" x14ac:dyDescent="0.25">
      <c r="A94" s="78" t="s">
        <v>122</v>
      </c>
      <c r="B94" s="79" t="s">
        <v>11</v>
      </c>
      <c r="C94" s="80">
        <v>925</v>
      </c>
      <c r="D94" s="81" t="s">
        <v>11</v>
      </c>
      <c r="E94" s="82" t="s">
        <v>148</v>
      </c>
      <c r="F94" s="515">
        <f>F95</f>
        <v>10538.2</v>
      </c>
      <c r="G94" s="298">
        <f>G95</f>
        <v>11418.97</v>
      </c>
      <c r="H94" s="208">
        <f>G94-F94</f>
        <v>880.76999999999862</v>
      </c>
      <c r="I94" s="287">
        <f t="shared" si="12"/>
        <v>8.3578789546601806E-2</v>
      </c>
      <c r="J94" s="669"/>
      <c r="K94" s="669"/>
    </row>
    <row r="95" spans="1:15" ht="13.5" thickBot="1" x14ac:dyDescent="0.25">
      <c r="A95" s="88"/>
      <c r="B95" s="89" t="s">
        <v>123</v>
      </c>
      <c r="C95" s="90">
        <v>92515</v>
      </c>
      <c r="D95" s="91" t="s">
        <v>54</v>
      </c>
      <c r="E95" s="92" t="s">
        <v>128</v>
      </c>
      <c r="F95" s="421">
        <f>Výdaje!D737</f>
        <v>10538.2</v>
      </c>
      <c r="G95" s="300">
        <f>Výdaje!E737</f>
        <v>11418.97</v>
      </c>
      <c r="H95" s="210"/>
      <c r="I95" s="290">
        <f t="shared" si="12"/>
        <v>8.3578789546601806E-2</v>
      </c>
      <c r="J95" s="669"/>
      <c r="K95" s="669"/>
    </row>
    <row r="96" spans="1:15" ht="13.5" thickBot="1" x14ac:dyDescent="0.25">
      <c r="A96" s="78" t="s">
        <v>122</v>
      </c>
      <c r="B96" s="79" t="s">
        <v>11</v>
      </c>
      <c r="C96" s="80">
        <v>931</v>
      </c>
      <c r="D96" s="81" t="s">
        <v>11</v>
      </c>
      <c r="E96" s="82" t="s">
        <v>166</v>
      </c>
      <c r="F96" s="515">
        <f>F97</f>
        <v>10000</v>
      </c>
      <c r="G96" s="298">
        <f>G97</f>
        <v>10000</v>
      </c>
      <c r="H96" s="208">
        <f>G96-F96</f>
        <v>0</v>
      </c>
      <c r="I96" s="287">
        <f t="shared" si="12"/>
        <v>0</v>
      </c>
      <c r="J96" s="669"/>
      <c r="K96" s="669"/>
    </row>
    <row r="97" spans="1:11" ht="13.5" thickBot="1" x14ac:dyDescent="0.25">
      <c r="A97" s="83"/>
      <c r="B97" s="84" t="s">
        <v>123</v>
      </c>
      <c r="C97" s="85">
        <v>93101</v>
      </c>
      <c r="D97" s="86" t="s">
        <v>9</v>
      </c>
      <c r="E97" s="114" t="s">
        <v>127</v>
      </c>
      <c r="F97" s="420">
        <f>Výdaje!D749</f>
        <v>10000</v>
      </c>
      <c r="G97" s="299">
        <f>Výdaje!E749</f>
        <v>10000</v>
      </c>
      <c r="H97" s="209"/>
      <c r="I97" s="293">
        <f t="shared" si="12"/>
        <v>0</v>
      </c>
      <c r="J97" s="669"/>
      <c r="K97" s="669"/>
    </row>
    <row r="98" spans="1:11" ht="13.5" thickBot="1" x14ac:dyDescent="0.25">
      <c r="A98" s="78" t="s">
        <v>122</v>
      </c>
      <c r="B98" s="79" t="s">
        <v>11</v>
      </c>
      <c r="C98" s="80">
        <v>932</v>
      </c>
      <c r="D98" s="81" t="s">
        <v>11</v>
      </c>
      <c r="E98" s="82" t="s">
        <v>149</v>
      </c>
      <c r="F98" s="515">
        <f>F99</f>
        <v>35000</v>
      </c>
      <c r="G98" s="298">
        <f>G99</f>
        <v>26000</v>
      </c>
      <c r="H98" s="208">
        <f>G98-F98</f>
        <v>-9000</v>
      </c>
      <c r="I98" s="287">
        <f t="shared" si="12"/>
        <v>-0.25714285714285712</v>
      </c>
      <c r="J98" s="669"/>
      <c r="K98" s="669"/>
    </row>
    <row r="99" spans="1:11" ht="13.5" thickBot="1" x14ac:dyDescent="0.25">
      <c r="A99" s="83"/>
      <c r="B99" s="84" t="s">
        <v>123</v>
      </c>
      <c r="C99" s="85">
        <v>93208</v>
      </c>
      <c r="D99" s="86" t="s">
        <v>33</v>
      </c>
      <c r="E99" s="106" t="s">
        <v>134</v>
      </c>
      <c r="F99" s="420">
        <f>Výdaje!D750</f>
        <v>35000</v>
      </c>
      <c r="G99" s="299">
        <f>Výdaje!E750</f>
        <v>26000</v>
      </c>
      <c r="H99" s="209"/>
      <c r="I99" s="293">
        <f t="shared" si="12"/>
        <v>-0.25714285714285712</v>
      </c>
      <c r="K99" s="669"/>
    </row>
    <row r="100" spans="1:11" ht="13.5" thickBot="1" x14ac:dyDescent="0.25">
      <c r="A100" s="78" t="s">
        <v>122</v>
      </c>
      <c r="B100" s="79" t="s">
        <v>11</v>
      </c>
      <c r="C100" s="80">
        <v>934</v>
      </c>
      <c r="D100" s="81" t="s">
        <v>11</v>
      </c>
      <c r="E100" s="82" t="s">
        <v>167</v>
      </c>
      <c r="F100" s="515">
        <f>F101</f>
        <v>2000</v>
      </c>
      <c r="G100" s="298">
        <f>G101</f>
        <v>2000</v>
      </c>
      <c r="H100" s="208">
        <f>G100-F100</f>
        <v>0</v>
      </c>
      <c r="I100" s="287">
        <f t="shared" si="12"/>
        <v>0</v>
      </c>
      <c r="J100" s="675"/>
    </row>
    <row r="101" spans="1:11" ht="13.5" thickBot="1" x14ac:dyDescent="0.25">
      <c r="A101" s="88"/>
      <c r="B101" s="89" t="s">
        <v>123</v>
      </c>
      <c r="C101" s="90">
        <v>93408</v>
      </c>
      <c r="D101" s="91" t="s">
        <v>33</v>
      </c>
      <c r="E101" s="106" t="s">
        <v>134</v>
      </c>
      <c r="F101" s="421">
        <f>Výdaje!D756</f>
        <v>2000</v>
      </c>
      <c r="G101" s="300">
        <f>Výdaje!E756</f>
        <v>2000</v>
      </c>
      <c r="H101" s="210"/>
      <c r="I101" s="290">
        <f t="shared" si="12"/>
        <v>0</v>
      </c>
    </row>
    <row r="102" spans="1:11" ht="13.5" thickBot="1" x14ac:dyDescent="0.25">
      <c r="A102" s="78" t="s">
        <v>122</v>
      </c>
      <c r="B102" s="79" t="s">
        <v>11</v>
      </c>
      <c r="C102" s="80">
        <v>926</v>
      </c>
      <c r="D102" s="81" t="s">
        <v>11</v>
      </c>
      <c r="E102" s="82" t="s">
        <v>169</v>
      </c>
      <c r="F102" s="515">
        <f>SUM(F103:F111)</f>
        <v>156400</v>
      </c>
      <c r="G102" s="298">
        <f>SUM(G103:G111)</f>
        <v>164450</v>
      </c>
      <c r="H102" s="208">
        <f>G102-F102</f>
        <v>8050</v>
      </c>
      <c r="I102" s="287">
        <f t="shared" si="12"/>
        <v>5.1470588235294157E-2</v>
      </c>
    </row>
    <row r="103" spans="1:11" x14ac:dyDescent="0.2">
      <c r="A103" s="110"/>
      <c r="B103" s="111" t="s">
        <v>123</v>
      </c>
      <c r="C103" s="144" t="s">
        <v>168</v>
      </c>
      <c r="D103" s="145" t="s">
        <v>11</v>
      </c>
      <c r="E103" s="114" t="s">
        <v>178</v>
      </c>
      <c r="F103" s="424">
        <f>Výdaje!D747</f>
        <v>0</v>
      </c>
      <c r="G103" s="303">
        <v>0</v>
      </c>
      <c r="H103" s="212"/>
      <c r="I103" s="680" t="s">
        <v>11</v>
      </c>
    </row>
    <row r="104" spans="1:11" x14ac:dyDescent="0.2">
      <c r="A104" s="110"/>
      <c r="B104" s="111" t="s">
        <v>123</v>
      </c>
      <c r="C104" s="144">
        <v>92601</v>
      </c>
      <c r="D104" s="145" t="s">
        <v>9</v>
      </c>
      <c r="E104" s="114" t="s">
        <v>127</v>
      </c>
      <c r="F104" s="424">
        <f>Výdaje!D739</f>
        <v>19000</v>
      </c>
      <c r="G104" s="303">
        <f>Výdaje!E739</f>
        <v>27050</v>
      </c>
      <c r="H104" s="261">
        <f>G104-F104</f>
        <v>8050</v>
      </c>
      <c r="I104" s="291">
        <f t="shared" ref="I104:I111" si="13">(G104/F104)-1</f>
        <v>0.42368421052631589</v>
      </c>
    </row>
    <row r="105" spans="1:11" x14ac:dyDescent="0.2">
      <c r="A105" s="102"/>
      <c r="B105" s="103" t="s">
        <v>123</v>
      </c>
      <c r="C105" s="115">
        <v>92602</v>
      </c>
      <c r="D105" s="116" t="s">
        <v>16</v>
      </c>
      <c r="E105" s="106" t="s">
        <v>138</v>
      </c>
      <c r="F105" s="422">
        <f>Výdaje!D740</f>
        <v>36550</v>
      </c>
      <c r="G105" s="301">
        <f>Výdaje!E740</f>
        <v>36550</v>
      </c>
      <c r="H105" s="261">
        <f t="shared" ref="H105:H111" si="14">G105-F105</f>
        <v>0</v>
      </c>
      <c r="I105" s="291">
        <f t="shared" si="13"/>
        <v>0</v>
      </c>
    </row>
    <row r="106" spans="1:11" s="118" customFormat="1" x14ac:dyDescent="0.2">
      <c r="A106" s="102"/>
      <c r="B106" s="103" t="s">
        <v>123</v>
      </c>
      <c r="C106" s="115">
        <v>92604</v>
      </c>
      <c r="D106" s="116" t="s">
        <v>22</v>
      </c>
      <c r="E106" s="106" t="s">
        <v>131</v>
      </c>
      <c r="F106" s="422">
        <f>Výdaje!D741</f>
        <v>34250</v>
      </c>
      <c r="G106" s="301">
        <f>Výdaje!E741</f>
        <v>34250</v>
      </c>
      <c r="H106" s="261">
        <f t="shared" si="14"/>
        <v>0</v>
      </c>
      <c r="I106" s="291">
        <f t="shared" si="13"/>
        <v>0</v>
      </c>
      <c r="K106" s="73"/>
    </row>
    <row r="107" spans="1:11" x14ac:dyDescent="0.2">
      <c r="A107" s="102"/>
      <c r="B107" s="103" t="s">
        <v>123</v>
      </c>
      <c r="C107" s="115">
        <v>92605</v>
      </c>
      <c r="D107" s="116" t="s">
        <v>26</v>
      </c>
      <c r="E107" s="106" t="s">
        <v>132</v>
      </c>
      <c r="F107" s="422">
        <f>Výdaje!D742</f>
        <v>1500</v>
      </c>
      <c r="G107" s="301">
        <f>Výdaje!E742</f>
        <v>1500</v>
      </c>
      <c r="H107" s="261">
        <f t="shared" si="14"/>
        <v>0</v>
      </c>
      <c r="I107" s="291">
        <f t="shared" si="13"/>
        <v>0</v>
      </c>
      <c r="K107" s="118"/>
    </row>
    <row r="108" spans="1:11" s="118" customFormat="1" x14ac:dyDescent="0.2">
      <c r="A108" s="102"/>
      <c r="B108" s="103" t="s">
        <v>123</v>
      </c>
      <c r="C108" s="115">
        <v>92606</v>
      </c>
      <c r="D108" s="116" t="s">
        <v>29</v>
      </c>
      <c r="E108" s="106" t="s">
        <v>315</v>
      </c>
      <c r="F108" s="422">
        <f>Výdaje!D743</f>
        <v>14000</v>
      </c>
      <c r="G108" s="301">
        <f>Výdaje!E743</f>
        <v>14000</v>
      </c>
      <c r="H108" s="261">
        <f t="shared" si="14"/>
        <v>0</v>
      </c>
      <c r="I108" s="291">
        <f t="shared" si="13"/>
        <v>0</v>
      </c>
      <c r="J108" s="676"/>
      <c r="K108" s="73"/>
    </row>
    <row r="109" spans="1:11" x14ac:dyDescent="0.2">
      <c r="A109" s="102"/>
      <c r="B109" s="103" t="s">
        <v>123</v>
      </c>
      <c r="C109" s="115">
        <v>92607</v>
      </c>
      <c r="D109" s="116" t="s">
        <v>30</v>
      </c>
      <c r="E109" s="106" t="s">
        <v>146</v>
      </c>
      <c r="F109" s="422">
        <f>Výdaje!D744</f>
        <v>21000</v>
      </c>
      <c r="G109" s="301">
        <f>Výdaje!E744</f>
        <v>21000</v>
      </c>
      <c r="H109" s="261">
        <f t="shared" si="14"/>
        <v>0</v>
      </c>
      <c r="I109" s="291">
        <f t="shared" si="13"/>
        <v>0</v>
      </c>
      <c r="K109" s="118"/>
    </row>
    <row r="110" spans="1:11" s="118" customFormat="1" x14ac:dyDescent="0.2">
      <c r="A110" s="102"/>
      <c r="B110" s="103" t="s">
        <v>123</v>
      </c>
      <c r="C110" s="115">
        <v>92608</v>
      </c>
      <c r="D110" s="116" t="s">
        <v>33</v>
      </c>
      <c r="E110" s="106" t="s">
        <v>134</v>
      </c>
      <c r="F110" s="422">
        <f>Výdaje!D745</f>
        <v>23700</v>
      </c>
      <c r="G110" s="301">
        <f>Výdaje!E745</f>
        <v>23700</v>
      </c>
      <c r="H110" s="261">
        <f t="shared" si="14"/>
        <v>0</v>
      </c>
      <c r="I110" s="291">
        <f t="shared" si="13"/>
        <v>0</v>
      </c>
      <c r="K110" s="73"/>
    </row>
    <row r="111" spans="1:11" ht="13.5" thickBot="1" x14ac:dyDescent="0.25">
      <c r="A111" s="102"/>
      <c r="B111" s="103" t="s">
        <v>123</v>
      </c>
      <c r="C111" s="115">
        <v>92609</v>
      </c>
      <c r="D111" s="116" t="s">
        <v>37</v>
      </c>
      <c r="E111" s="106" t="s">
        <v>135</v>
      </c>
      <c r="F111" s="422">
        <f>Výdaje!D746</f>
        <v>6400</v>
      </c>
      <c r="G111" s="301">
        <f>Výdaje!E746</f>
        <v>6400</v>
      </c>
      <c r="H111" s="261">
        <f t="shared" si="14"/>
        <v>0</v>
      </c>
      <c r="I111" s="291">
        <f t="shared" si="13"/>
        <v>0</v>
      </c>
      <c r="K111" s="676"/>
    </row>
    <row r="112" spans="1:11" ht="24.75" thickBot="1" x14ac:dyDescent="0.25">
      <c r="A112" s="117" t="s">
        <v>122</v>
      </c>
      <c r="B112" s="832" t="s">
        <v>806</v>
      </c>
      <c r="C112" s="833"/>
      <c r="D112" s="833"/>
      <c r="E112" s="833"/>
      <c r="F112" s="143">
        <f>F5+F8+F10+F17+F27+F50+F62+F75+F80+F92+F94+F96+F98+F100+F102+F45+F60</f>
        <v>6135363.4699999997</v>
      </c>
      <c r="G112" s="143">
        <f>G5+G8+G10+G17+G27+G50+G62+G75+G80+G92+G94+G96+G98+G100+G102+G45+G60</f>
        <v>5996845.2669999991</v>
      </c>
      <c r="H112" s="143">
        <f t="shared" ref="H112" si="15">H5+H8+H10+H17+H27+H50+H62+H75+H80+H92+H94+H96+H98+H100+H102+H45+H60</f>
        <v>-138518.20300000018</v>
      </c>
      <c r="I112" s="143"/>
    </row>
    <row r="114" spans="1:11" ht="16.5" thickBot="1" x14ac:dyDescent="0.25">
      <c r="A114" s="699" t="s">
        <v>804</v>
      </c>
      <c r="B114" s="551"/>
      <c r="C114" s="551"/>
      <c r="D114" s="551"/>
      <c r="E114" s="551"/>
      <c r="F114" s="684"/>
      <c r="G114" s="684"/>
      <c r="H114" s="142"/>
      <c r="I114" s="552"/>
    </row>
    <row r="115" spans="1:11" ht="13.5" thickBot="1" x14ac:dyDescent="0.25">
      <c r="A115" s="78" t="s">
        <v>122</v>
      </c>
      <c r="B115" s="79" t="s">
        <v>11</v>
      </c>
      <c r="C115" s="80" t="s">
        <v>11</v>
      </c>
      <c r="D115" s="81" t="s">
        <v>11</v>
      </c>
      <c r="E115" s="788" t="s">
        <v>808</v>
      </c>
      <c r="F115" s="515">
        <f>SUM(F116:F120)</f>
        <v>0</v>
      </c>
      <c r="G115" s="298">
        <f>SUM(G116:G120)</f>
        <v>9504682.8910000008</v>
      </c>
      <c r="H115" s="789" t="s">
        <v>11</v>
      </c>
      <c r="I115" s="790" t="s">
        <v>11</v>
      </c>
    </row>
    <row r="116" spans="1:11" x14ac:dyDescent="0.2">
      <c r="A116" s="110"/>
      <c r="B116" s="111" t="s">
        <v>123</v>
      </c>
      <c r="C116" s="144">
        <v>91604</v>
      </c>
      <c r="D116" s="145" t="s">
        <v>22</v>
      </c>
      <c r="E116" s="787" t="s">
        <v>131</v>
      </c>
      <c r="F116" s="424">
        <f>Příjmy!B55</f>
        <v>0</v>
      </c>
      <c r="G116" s="303">
        <f>Příjmy!C55</f>
        <v>363352</v>
      </c>
      <c r="H116" s="786" t="s">
        <v>11</v>
      </c>
      <c r="I116" s="680" t="s">
        <v>11</v>
      </c>
    </row>
    <row r="117" spans="1:11" x14ac:dyDescent="0.2">
      <c r="A117" s="110"/>
      <c r="B117" s="111" t="s">
        <v>123</v>
      </c>
      <c r="C117" s="144">
        <v>91604</v>
      </c>
      <c r="D117" s="145" t="s">
        <v>22</v>
      </c>
      <c r="E117" s="106" t="s">
        <v>131</v>
      </c>
      <c r="F117" s="424">
        <f>Příjmy!B56</f>
        <v>0</v>
      </c>
      <c r="G117" s="303">
        <f>Příjmy!C56</f>
        <v>2130000</v>
      </c>
      <c r="H117" s="786" t="s">
        <v>11</v>
      </c>
      <c r="I117" s="679" t="s">
        <v>11</v>
      </c>
    </row>
    <row r="118" spans="1:11" x14ac:dyDescent="0.2">
      <c r="A118" s="102"/>
      <c r="B118" s="103" t="s">
        <v>123</v>
      </c>
      <c r="C118" s="144">
        <v>91604</v>
      </c>
      <c r="D118" s="116" t="s">
        <v>22</v>
      </c>
      <c r="E118" s="106" t="s">
        <v>131</v>
      </c>
      <c r="F118" s="424">
        <f>Příjmy!B57</f>
        <v>0</v>
      </c>
      <c r="G118" s="303">
        <f>Příjmy!C57</f>
        <v>5820000</v>
      </c>
      <c r="H118" s="786" t="s">
        <v>11</v>
      </c>
      <c r="I118" s="679" t="s">
        <v>11</v>
      </c>
    </row>
    <row r="119" spans="1:11" x14ac:dyDescent="0.2">
      <c r="A119" s="102"/>
      <c r="B119" s="103" t="s">
        <v>123</v>
      </c>
      <c r="C119" s="115">
        <v>91705</v>
      </c>
      <c r="D119" s="116" t="s">
        <v>26</v>
      </c>
      <c r="E119" s="106" t="s">
        <v>132</v>
      </c>
      <c r="F119" s="424">
        <f>Příjmy!B58</f>
        <v>0</v>
      </c>
      <c r="G119" s="303">
        <f>Příjmy!C58</f>
        <v>1030860</v>
      </c>
      <c r="H119" s="786" t="s">
        <v>11</v>
      </c>
      <c r="I119" s="679" t="s">
        <v>11</v>
      </c>
      <c r="K119" s="118"/>
    </row>
    <row r="120" spans="1:11" s="118" customFormat="1" ht="13.5" thickBot="1" x14ac:dyDescent="0.25">
      <c r="A120" s="102"/>
      <c r="B120" s="103" t="s">
        <v>123</v>
      </c>
      <c r="C120" s="115">
        <v>91821</v>
      </c>
      <c r="D120" s="116" t="s">
        <v>317</v>
      </c>
      <c r="E120" s="567" t="s">
        <v>316</v>
      </c>
      <c r="F120" s="424">
        <f>Příjmy!B59</f>
        <v>0</v>
      </c>
      <c r="G120" s="303">
        <f>Příjmy!C59</f>
        <v>160470.89100000003</v>
      </c>
      <c r="H120" s="786" t="s">
        <v>11</v>
      </c>
      <c r="I120" s="679" t="s">
        <v>11</v>
      </c>
      <c r="J120" s="676"/>
      <c r="K120" s="73"/>
    </row>
    <row r="121" spans="1:11" ht="24.75" thickBot="1" x14ac:dyDescent="0.25">
      <c r="A121" s="117" t="s">
        <v>122</v>
      </c>
      <c r="B121" s="832" t="s">
        <v>807</v>
      </c>
      <c r="C121" s="833"/>
      <c r="D121" s="833"/>
      <c r="E121" s="833"/>
      <c r="F121" s="143">
        <f>F115</f>
        <v>0</v>
      </c>
      <c r="G121" s="143">
        <f>G115</f>
        <v>9504682.8910000008</v>
      </c>
      <c r="H121" s="791" t="s">
        <v>11</v>
      </c>
      <c r="I121" s="791" t="s">
        <v>11</v>
      </c>
    </row>
    <row r="122" spans="1:11" ht="13.5" thickBot="1" x14ac:dyDescent="0.25">
      <c r="F122" s="553"/>
      <c r="G122" s="554"/>
      <c r="I122" s="284"/>
    </row>
    <row r="123" spans="1:11" ht="24.75" thickBot="1" x14ac:dyDescent="0.25">
      <c r="A123" s="119" t="s">
        <v>122</v>
      </c>
      <c r="B123" s="834" t="s">
        <v>516</v>
      </c>
      <c r="C123" s="835"/>
      <c r="D123" s="835"/>
      <c r="E123" s="835"/>
      <c r="F123" s="120">
        <f>'Bilance Příjmů a Výdajů, saldo'!E17</f>
        <v>6135363.4700000007</v>
      </c>
      <c r="G123" s="120">
        <f>'Bilance Příjmů a Výdajů, saldo'!F17</f>
        <v>15501528.158</v>
      </c>
      <c r="H123" s="242" t="s">
        <v>11</v>
      </c>
      <c r="I123" s="285"/>
    </row>
    <row r="124" spans="1:11" ht="13.5" thickBot="1" x14ac:dyDescent="0.25">
      <c r="F124" s="169"/>
      <c r="I124" s="284"/>
    </row>
    <row r="125" spans="1:11" ht="24.75" thickBot="1" x14ac:dyDescent="0.25">
      <c r="A125" s="121" t="s">
        <v>122</v>
      </c>
      <c r="B125" s="836" t="s">
        <v>150</v>
      </c>
      <c r="C125" s="837"/>
      <c r="D125" s="837"/>
      <c r="E125" s="837"/>
      <c r="F125" s="305">
        <f>F123-F112</f>
        <v>0</v>
      </c>
      <c r="G125" s="305">
        <f>G123-G112-G121</f>
        <v>0</v>
      </c>
      <c r="H125" s="243" t="s">
        <v>11</v>
      </c>
      <c r="I125" s="285"/>
    </row>
    <row r="127" spans="1:11" ht="15.75" x14ac:dyDescent="0.2">
      <c r="A127" s="699"/>
    </row>
    <row r="128" spans="1:11" x14ac:dyDescent="0.2">
      <c r="E128" s="169"/>
    </row>
  </sheetData>
  <mergeCells count="5">
    <mergeCell ref="B112:E112"/>
    <mergeCell ref="B123:E123"/>
    <mergeCell ref="B125:E125"/>
    <mergeCell ref="A2:I2"/>
    <mergeCell ref="B121:E121"/>
  </mergeCells>
  <printOptions horizontalCentered="1"/>
  <pageMargins left="7.874015748031496E-2" right="7.874015748031496E-2" top="0.19685039370078741" bottom="0.19685039370078741" header="0.31496062992125984" footer="0.31496062992125984"/>
  <pageSetup paperSize="9" scale="85" orientation="portrait" r:id="rId1"/>
  <headerFooter alignWithMargins="0"/>
  <rowBreaks count="1" manualBreakCount="1">
    <brk id="74" max="16383" man="1"/>
  </rowBreaks>
  <ignoredErrors>
    <ignoredError sqref="G95:G99 H80" formula="1"/>
    <ignoredError sqref="D92:F94 D101:F111 D95:E100 D7:F9 D25 D62:F62 D81:F84 D80:E80 D91 D26:F38 D6:E6 D40:F43 D39:E39 D45:F59 D44:E44 D86:F90 D85:E85 D11:F24 D10:E10 D64:F79 D63:E63 D116:D120" numberStoredAsText="1"/>
    <ignoredError sqref="F95:F100" numberStoredAsText="1" formula="1"/>
    <ignoredError sqref="I12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6600"/>
  </sheetPr>
  <dimension ref="A1:K770"/>
  <sheetViews>
    <sheetView zoomScaleNormal="100" zoomScaleSheetLayoutView="75" workbookViewId="0">
      <pane ySplit="8" topLeftCell="A730" activePane="bottomLeft" state="frozen"/>
      <selection pane="bottomLeft" activeCell="P763" sqref="P763"/>
    </sheetView>
  </sheetViews>
  <sheetFormatPr defaultColWidth="9.140625" defaultRowHeight="11.25" x14ac:dyDescent="0.2"/>
  <cols>
    <col min="1" max="1" width="4.28515625" style="34" customWidth="1"/>
    <col min="2" max="2" width="4" style="35" customWidth="1"/>
    <col min="3" max="3" width="52.28515625" style="36" customWidth="1"/>
    <col min="4" max="4" width="10" style="37" customWidth="1"/>
    <col min="5" max="5" width="10" style="38" customWidth="1"/>
    <col min="6" max="6" width="10.28515625" style="37" customWidth="1"/>
    <col min="7" max="8" width="10" style="37" customWidth="1"/>
    <col min="9" max="9" width="14.7109375" style="37" customWidth="1"/>
    <col min="10" max="10" width="8.7109375" style="37" bestFit="1" customWidth="1"/>
    <col min="11" max="11" width="12.140625" style="36" bestFit="1" customWidth="1"/>
    <col min="12" max="12" width="10" style="36" bestFit="1" customWidth="1"/>
    <col min="13" max="16384" width="9.140625" style="36"/>
  </cols>
  <sheetData>
    <row r="1" spans="1:11" x14ac:dyDescent="0.2">
      <c r="H1" s="276"/>
      <c r="I1" s="276"/>
      <c r="J1" s="276"/>
    </row>
    <row r="2" spans="1:11" ht="18" x14ac:dyDescent="0.25">
      <c r="A2" s="808" t="s">
        <v>612</v>
      </c>
      <c r="B2" s="808"/>
      <c r="C2" s="808"/>
      <c r="D2" s="808"/>
      <c r="E2" s="808"/>
      <c r="F2" s="808"/>
      <c r="G2" s="808"/>
      <c r="H2" s="808"/>
      <c r="I2" s="808"/>
      <c r="J2" s="4"/>
    </row>
    <row r="3" spans="1:11" x14ac:dyDescent="0.2">
      <c r="A3" s="39"/>
      <c r="C3" s="40"/>
      <c r="D3" s="41"/>
      <c r="E3" s="42"/>
      <c r="F3" s="41"/>
      <c r="G3" s="41"/>
      <c r="H3" s="41"/>
      <c r="I3" s="41"/>
      <c r="J3" s="41"/>
    </row>
    <row r="4" spans="1:11" ht="15.75" x14ac:dyDescent="0.25">
      <c r="A4" s="840" t="s">
        <v>767</v>
      </c>
      <c r="B4" s="840"/>
      <c r="C4" s="840"/>
      <c r="D4" s="840"/>
      <c r="E4" s="840"/>
      <c r="F4" s="840"/>
      <c r="G4" s="840"/>
      <c r="H4" s="840"/>
      <c r="I4" s="840"/>
      <c r="J4" s="315"/>
    </row>
    <row r="5" spans="1:11" ht="15.75" x14ac:dyDescent="0.25">
      <c r="C5" s="43"/>
      <c r="D5" s="41"/>
      <c r="E5" s="42"/>
      <c r="F5" s="41"/>
      <c r="G5" s="41"/>
      <c r="H5" s="41"/>
      <c r="I5" s="41"/>
      <c r="J5" s="41"/>
    </row>
    <row r="6" spans="1:11" ht="15.75" x14ac:dyDescent="0.25">
      <c r="A6" s="839" t="s">
        <v>74</v>
      </c>
      <c r="B6" s="839"/>
      <c r="C6" s="839"/>
      <c r="D6" s="839"/>
      <c r="E6" s="839"/>
      <c r="F6" s="839"/>
      <c r="G6" s="839"/>
      <c r="H6" s="839"/>
      <c r="I6" s="315"/>
      <c r="J6" s="315"/>
    </row>
    <row r="7" spans="1:11" ht="15.75" x14ac:dyDescent="0.2">
      <c r="A7" s="699" t="s">
        <v>809</v>
      </c>
      <c r="C7" s="39"/>
      <c r="D7" s="44"/>
      <c r="E7" s="45"/>
      <c r="F7" s="44"/>
      <c r="G7" s="44"/>
      <c r="H7" s="5" t="s">
        <v>1</v>
      </c>
      <c r="I7" s="5"/>
      <c r="J7" s="5"/>
    </row>
    <row r="8" spans="1:11" s="37" customFormat="1" ht="22.5" x14ac:dyDescent="0.2">
      <c r="A8" s="316" t="s">
        <v>75</v>
      </c>
      <c r="B8" s="317" t="s">
        <v>5</v>
      </c>
      <c r="C8" s="604" t="s">
        <v>76</v>
      </c>
      <c r="D8" s="409" t="s">
        <v>615</v>
      </c>
      <c r="E8" s="408" t="s">
        <v>313</v>
      </c>
      <c r="F8" s="136" t="s">
        <v>425</v>
      </c>
      <c r="G8" s="136" t="s">
        <v>520</v>
      </c>
      <c r="H8" s="136" t="s">
        <v>616</v>
      </c>
      <c r="I8" s="605" t="s">
        <v>301</v>
      </c>
      <c r="J8" s="733"/>
    </row>
    <row r="9" spans="1:11" s="37" customFormat="1" x14ac:dyDescent="0.2">
      <c r="A9" s="318">
        <v>910</v>
      </c>
      <c r="B9" s="318" t="s">
        <v>11</v>
      </c>
      <c r="C9" s="320" t="s">
        <v>77</v>
      </c>
      <c r="D9" s="606">
        <v>43564.385000000009</v>
      </c>
      <c r="E9" s="606">
        <v>45708.39</v>
      </c>
      <c r="F9" s="606">
        <v>47397.04340000001</v>
      </c>
      <c r="G9" s="606">
        <v>50248.316004000008</v>
      </c>
      <c r="H9" s="606">
        <v>55544.564964240009</v>
      </c>
      <c r="I9" s="368"/>
      <c r="J9" s="42"/>
    </row>
    <row r="10" spans="1:11" s="37" customFormat="1" x14ac:dyDescent="0.2">
      <c r="A10" s="452">
        <v>910</v>
      </c>
      <c r="B10" s="454" t="s">
        <v>9</v>
      </c>
      <c r="C10" s="322" t="s">
        <v>78</v>
      </c>
      <c r="D10" s="323">
        <v>4994.8</v>
      </c>
      <c r="E10" s="323">
        <v>4944.8</v>
      </c>
      <c r="F10" s="323">
        <v>4944.8</v>
      </c>
      <c r="G10" s="323">
        <v>4944.8</v>
      </c>
      <c r="H10" s="323">
        <v>4944.8</v>
      </c>
      <c r="I10" s="368"/>
      <c r="J10" s="42"/>
    </row>
    <row r="11" spans="1:11" s="37" customFormat="1" x14ac:dyDescent="0.2">
      <c r="A11" s="452">
        <v>910</v>
      </c>
      <c r="B11" s="454"/>
      <c r="C11" s="324" t="s">
        <v>768</v>
      </c>
      <c r="D11" s="325">
        <v>4994.8</v>
      </c>
      <c r="E11" s="148">
        <v>4944.8</v>
      </c>
      <c r="F11" s="69">
        <v>4944.8</v>
      </c>
      <c r="G11" s="69">
        <v>4944.8</v>
      </c>
      <c r="H11" s="69">
        <v>4944.8</v>
      </c>
      <c r="I11" s="69"/>
      <c r="J11" s="38"/>
    </row>
    <row r="12" spans="1:11" s="46" customFormat="1" ht="12.75" x14ac:dyDescent="0.2">
      <c r="A12" s="452">
        <v>910</v>
      </c>
      <c r="B12" s="453" t="s">
        <v>54</v>
      </c>
      <c r="C12" s="370" t="s">
        <v>79</v>
      </c>
      <c r="D12" s="327">
        <v>38569.585000000006</v>
      </c>
      <c r="E12" s="327">
        <v>40763.589999999997</v>
      </c>
      <c r="F12" s="327">
        <v>42452.243400000007</v>
      </c>
      <c r="G12" s="327">
        <v>45303.516004000005</v>
      </c>
      <c r="H12" s="327">
        <v>50599.764964240007</v>
      </c>
      <c r="I12" s="357"/>
      <c r="J12" s="734"/>
    </row>
    <row r="13" spans="1:11" s="46" customFormat="1" ht="12.75" x14ac:dyDescent="0.2">
      <c r="A13" s="452">
        <v>910</v>
      </c>
      <c r="B13" s="453"/>
      <c r="C13" s="369" t="s">
        <v>80</v>
      </c>
      <c r="D13" s="407">
        <v>30255.585000000003</v>
      </c>
      <c r="E13" s="148">
        <v>34139.589999999997</v>
      </c>
      <c r="F13" s="69">
        <v>36183.243400000007</v>
      </c>
      <c r="G13" s="69">
        <v>38349.516004000005</v>
      </c>
      <c r="H13" s="69">
        <v>40645.764964240007</v>
      </c>
      <c r="I13" s="69"/>
      <c r="J13" s="38"/>
    </row>
    <row r="14" spans="1:11" s="46" customFormat="1" ht="12.75" x14ac:dyDescent="0.2">
      <c r="A14" s="452">
        <v>910</v>
      </c>
      <c r="B14" s="453"/>
      <c r="C14" s="369" t="s">
        <v>81</v>
      </c>
      <c r="D14" s="325">
        <v>8314.0000000000036</v>
      </c>
      <c r="E14" s="148">
        <v>6624</v>
      </c>
      <c r="F14" s="69">
        <v>6269</v>
      </c>
      <c r="G14" s="69">
        <v>6954</v>
      </c>
      <c r="H14" s="69">
        <v>9954</v>
      </c>
      <c r="I14" s="69"/>
      <c r="J14" s="38"/>
      <c r="K14" s="306"/>
    </row>
    <row r="15" spans="1:11" s="46" customFormat="1" ht="12.75" x14ac:dyDescent="0.2">
      <c r="A15" s="371">
        <v>911</v>
      </c>
      <c r="B15" s="371" t="s">
        <v>11</v>
      </c>
      <c r="C15" s="373" t="s">
        <v>82</v>
      </c>
      <c r="D15" s="321">
        <v>395208</v>
      </c>
      <c r="E15" s="321">
        <v>417917.46799999999</v>
      </c>
      <c r="F15" s="321">
        <v>434210.946</v>
      </c>
      <c r="G15" s="321">
        <v>453976.592</v>
      </c>
      <c r="H15" s="321">
        <v>471627.75699999998</v>
      </c>
      <c r="I15" s="368"/>
      <c r="J15" s="42"/>
      <c r="K15" s="251"/>
    </row>
    <row r="16" spans="1:11" s="46" customFormat="1" ht="12.75" x14ac:dyDescent="0.2">
      <c r="A16" s="452">
        <v>911</v>
      </c>
      <c r="B16" s="453" t="s">
        <v>54</v>
      </c>
      <c r="C16" s="374" t="s">
        <v>79</v>
      </c>
      <c r="D16" s="323">
        <v>395208</v>
      </c>
      <c r="E16" s="323">
        <v>417917.46799999999</v>
      </c>
      <c r="F16" s="323">
        <v>434210.946</v>
      </c>
      <c r="G16" s="323">
        <v>453976.592</v>
      </c>
      <c r="H16" s="323">
        <v>471627.75699999998</v>
      </c>
      <c r="I16" s="368"/>
      <c r="J16" s="42"/>
    </row>
    <row r="17" spans="1:10" s="46" customFormat="1" ht="12.75" x14ac:dyDescent="0.2">
      <c r="A17" s="452">
        <v>911</v>
      </c>
      <c r="B17" s="453"/>
      <c r="C17" s="369" t="s">
        <v>83</v>
      </c>
      <c r="D17" s="326">
        <v>333904</v>
      </c>
      <c r="E17" s="141">
        <v>357698.46799999999</v>
      </c>
      <c r="F17" s="127">
        <v>372517.946</v>
      </c>
      <c r="G17" s="127">
        <v>388226.592</v>
      </c>
      <c r="H17" s="127">
        <v>404877.75699999998</v>
      </c>
      <c r="I17" s="127"/>
      <c r="J17" s="38"/>
    </row>
    <row r="18" spans="1:10" s="46" customFormat="1" ht="12.75" x14ac:dyDescent="0.2">
      <c r="A18" s="452">
        <v>911</v>
      </c>
      <c r="B18" s="453"/>
      <c r="C18" s="369" t="s">
        <v>84</v>
      </c>
      <c r="D18" s="326">
        <v>61304</v>
      </c>
      <c r="E18" s="141">
        <v>60219</v>
      </c>
      <c r="F18" s="127">
        <v>61693</v>
      </c>
      <c r="G18" s="127">
        <v>65750</v>
      </c>
      <c r="H18" s="127">
        <v>66750</v>
      </c>
      <c r="I18" s="127"/>
      <c r="J18" s="38"/>
    </row>
    <row r="19" spans="1:10" s="46" customFormat="1" ht="12.75" x14ac:dyDescent="0.2">
      <c r="A19" s="371">
        <v>913</v>
      </c>
      <c r="B19" s="371" t="s">
        <v>11</v>
      </c>
      <c r="C19" s="373" t="s">
        <v>85</v>
      </c>
      <c r="D19" s="321">
        <v>1606621.3049999999</v>
      </c>
      <c r="E19" s="321">
        <v>1712961.5369999998</v>
      </c>
      <c r="F19" s="321">
        <v>1788209.5067399999</v>
      </c>
      <c r="G19" s="321">
        <v>1870935.2137652002</v>
      </c>
      <c r="H19" s="321">
        <v>1955554.5886767441</v>
      </c>
      <c r="I19" s="368"/>
      <c r="J19" s="735"/>
    </row>
    <row r="20" spans="1:10" s="46" customFormat="1" ht="12.75" x14ac:dyDescent="0.2">
      <c r="A20" s="452">
        <v>913</v>
      </c>
      <c r="B20" s="455" t="s">
        <v>22</v>
      </c>
      <c r="C20" s="374" t="s">
        <v>86</v>
      </c>
      <c r="D20" s="323">
        <v>398346.76</v>
      </c>
      <c r="E20" s="323">
        <v>413987.63</v>
      </c>
      <c r="F20" s="323">
        <v>429747.13520000002</v>
      </c>
      <c r="G20" s="323">
        <v>446137.02060800005</v>
      </c>
      <c r="H20" s="323">
        <v>463182.5014323201</v>
      </c>
      <c r="I20" s="368"/>
      <c r="J20" s="736"/>
    </row>
    <row r="21" spans="1:10" s="46" customFormat="1" ht="12.75" x14ac:dyDescent="0.2">
      <c r="A21" s="452">
        <v>913</v>
      </c>
      <c r="B21" s="455"/>
      <c r="C21" s="331" t="s">
        <v>505</v>
      </c>
      <c r="D21" s="630">
        <v>61782</v>
      </c>
      <c r="E21" s="631">
        <v>43895</v>
      </c>
      <c r="F21" s="360">
        <v>45650.8</v>
      </c>
      <c r="G21" s="360">
        <v>47476.832000000002</v>
      </c>
      <c r="H21" s="360">
        <v>49375.905280000006</v>
      </c>
      <c r="I21" s="502"/>
      <c r="J21" s="736"/>
    </row>
    <row r="22" spans="1:10" s="46" customFormat="1" ht="12.75" x14ac:dyDescent="0.2">
      <c r="A22" s="452">
        <v>913</v>
      </c>
      <c r="B22" s="455"/>
      <c r="C22" s="628" t="s">
        <v>506</v>
      </c>
      <c r="D22" s="630">
        <v>61484</v>
      </c>
      <c r="E22" s="631">
        <v>67085</v>
      </c>
      <c r="F22" s="360">
        <v>69768.400000000009</v>
      </c>
      <c r="G22" s="360">
        <v>72559.136000000013</v>
      </c>
      <c r="H22" s="360">
        <v>75461.501440000022</v>
      </c>
      <c r="I22" s="502"/>
      <c r="J22" s="736"/>
    </row>
    <row r="23" spans="1:10" s="46" customFormat="1" ht="12.75" x14ac:dyDescent="0.2">
      <c r="A23" s="452">
        <v>913</v>
      </c>
      <c r="B23" s="455"/>
      <c r="C23" s="628" t="s">
        <v>507</v>
      </c>
      <c r="D23" s="630">
        <v>28594</v>
      </c>
      <c r="E23" s="631">
        <v>38107</v>
      </c>
      <c r="F23" s="360">
        <v>39631.279999999999</v>
      </c>
      <c r="G23" s="360">
        <v>41216.531199999998</v>
      </c>
      <c r="H23" s="360">
        <v>42865.192448000002</v>
      </c>
      <c r="I23" s="502"/>
      <c r="J23" s="736"/>
    </row>
    <row r="24" spans="1:10" s="46" customFormat="1" ht="12.75" x14ac:dyDescent="0.2">
      <c r="A24" s="452">
        <v>913</v>
      </c>
      <c r="B24" s="455"/>
      <c r="C24" s="68" t="s">
        <v>508</v>
      </c>
      <c r="D24" s="359">
        <v>231486.76</v>
      </c>
      <c r="E24" s="232">
        <v>244900.63</v>
      </c>
      <c r="F24" s="350">
        <v>254696.65520000001</v>
      </c>
      <c r="G24" s="350">
        <v>264884.52140800003</v>
      </c>
      <c r="H24" s="350">
        <v>275479.90226432006</v>
      </c>
      <c r="I24" s="123"/>
      <c r="J24" s="736"/>
    </row>
    <row r="25" spans="1:10" s="46" customFormat="1" ht="12.75" x14ac:dyDescent="0.2">
      <c r="A25" s="452">
        <v>913</v>
      </c>
      <c r="B25" s="455"/>
      <c r="C25" s="153" t="s">
        <v>509</v>
      </c>
      <c r="D25" s="359">
        <v>15000</v>
      </c>
      <c r="E25" s="232">
        <v>20000</v>
      </c>
      <c r="F25" s="350">
        <v>20000</v>
      </c>
      <c r="G25" s="350">
        <v>20000</v>
      </c>
      <c r="H25" s="350">
        <v>20000</v>
      </c>
      <c r="I25" s="368"/>
      <c r="J25" s="736"/>
    </row>
    <row r="26" spans="1:10" s="47" customFormat="1" ht="12.75" x14ac:dyDescent="0.2">
      <c r="A26" s="452">
        <v>913</v>
      </c>
      <c r="B26" s="454" t="s">
        <v>26</v>
      </c>
      <c r="C26" s="328" t="s">
        <v>87</v>
      </c>
      <c r="D26" s="323">
        <v>166482.81499999997</v>
      </c>
      <c r="E26" s="323">
        <v>187408.84700000001</v>
      </c>
      <c r="F26" s="323">
        <v>198533.37782000002</v>
      </c>
      <c r="G26" s="323">
        <v>210325.38048920003</v>
      </c>
      <c r="H26" s="323">
        <v>222824.90331855204</v>
      </c>
      <c r="I26" s="368"/>
      <c r="J26" s="38"/>
    </row>
    <row r="27" spans="1:10" s="48" customFormat="1" ht="12.75" x14ac:dyDescent="0.2">
      <c r="A27" s="452">
        <v>913</v>
      </c>
      <c r="B27" s="453" t="s">
        <v>29</v>
      </c>
      <c r="C27" s="330" t="s">
        <v>324</v>
      </c>
      <c r="D27" s="323">
        <v>445000</v>
      </c>
      <c r="E27" s="323">
        <v>482000</v>
      </c>
      <c r="F27" s="323">
        <v>502420</v>
      </c>
      <c r="G27" s="323">
        <v>523725.2</v>
      </c>
      <c r="H27" s="323">
        <v>545955.11200000008</v>
      </c>
      <c r="I27" s="368"/>
      <c r="J27" s="38"/>
    </row>
    <row r="28" spans="1:10" s="49" customFormat="1" ht="12.75" x14ac:dyDescent="0.2">
      <c r="A28" s="452">
        <v>913</v>
      </c>
      <c r="B28" s="453"/>
      <c r="C28" s="331" t="s">
        <v>111</v>
      </c>
      <c r="D28" s="629">
        <v>50000</v>
      </c>
      <c r="E28" s="170">
        <v>57000</v>
      </c>
      <c r="F28" s="333">
        <v>60420</v>
      </c>
      <c r="G28" s="333">
        <v>64045.200000000004</v>
      </c>
      <c r="H28" s="333">
        <v>67887.912000000011</v>
      </c>
      <c r="I28" s="333"/>
      <c r="J28" s="38"/>
    </row>
    <row r="29" spans="1:10" s="49" customFormat="1" ht="12.75" x14ac:dyDescent="0.2">
      <c r="A29" s="452">
        <v>913</v>
      </c>
      <c r="B29" s="453"/>
      <c r="C29" s="331" t="s">
        <v>112</v>
      </c>
      <c r="D29" s="332">
        <v>395000</v>
      </c>
      <c r="E29" s="170">
        <v>425000</v>
      </c>
      <c r="F29" s="333">
        <v>442000</v>
      </c>
      <c r="G29" s="333">
        <v>459680</v>
      </c>
      <c r="H29" s="333">
        <v>478067.20000000007</v>
      </c>
      <c r="I29" s="333"/>
      <c r="J29" s="38"/>
    </row>
    <row r="30" spans="1:10" s="48" customFormat="1" ht="12.75" x14ac:dyDescent="0.2">
      <c r="A30" s="452">
        <v>913</v>
      </c>
      <c r="B30" s="453" t="s">
        <v>30</v>
      </c>
      <c r="C30" s="330" t="s">
        <v>88</v>
      </c>
      <c r="D30" s="327">
        <v>288145.18</v>
      </c>
      <c r="E30" s="327">
        <v>311105.36</v>
      </c>
      <c r="F30" s="327">
        <v>327122.19172</v>
      </c>
      <c r="G30" s="327">
        <v>345945.30174800003</v>
      </c>
      <c r="H30" s="327">
        <v>365865.62951867207</v>
      </c>
      <c r="I30" s="368"/>
      <c r="J30" s="38"/>
    </row>
    <row r="31" spans="1:10" s="48" customFormat="1" ht="12.75" x14ac:dyDescent="0.2">
      <c r="A31" s="452">
        <v>913</v>
      </c>
      <c r="B31" s="453"/>
      <c r="C31" s="331" t="s">
        <v>505</v>
      </c>
      <c r="D31" s="630">
        <v>19360.72</v>
      </c>
      <c r="E31" s="631">
        <v>16859.611000000001</v>
      </c>
      <c r="F31" s="360">
        <v>17533.995440000002</v>
      </c>
      <c r="G31" s="360">
        <v>18235.355257600004</v>
      </c>
      <c r="H31" s="360">
        <v>18964.769467904003</v>
      </c>
      <c r="I31" s="502"/>
      <c r="J31" s="38"/>
    </row>
    <row r="32" spans="1:10" s="48" customFormat="1" ht="12.75" x14ac:dyDescent="0.2">
      <c r="A32" s="452">
        <v>913</v>
      </c>
      <c r="B32" s="453"/>
      <c r="C32" s="628" t="s">
        <v>506</v>
      </c>
      <c r="D32" s="630">
        <v>12036.34</v>
      </c>
      <c r="E32" s="631">
        <v>13570.883</v>
      </c>
      <c r="F32" s="360">
        <v>14113.71832</v>
      </c>
      <c r="G32" s="360">
        <v>14678.2670528</v>
      </c>
      <c r="H32" s="360">
        <v>15265.397734912</v>
      </c>
      <c r="I32" s="502"/>
      <c r="J32" s="38"/>
    </row>
    <row r="33" spans="1:10" s="49" customFormat="1" ht="12.75" x14ac:dyDescent="0.2">
      <c r="A33" s="452">
        <v>913</v>
      </c>
      <c r="B33" s="453"/>
      <c r="C33" s="628" t="s">
        <v>507</v>
      </c>
      <c r="D33" s="630">
        <v>7975.02</v>
      </c>
      <c r="E33" s="631">
        <v>8234</v>
      </c>
      <c r="F33" s="360">
        <v>8563.36</v>
      </c>
      <c r="G33" s="360">
        <v>8905.894400000001</v>
      </c>
      <c r="H33" s="360">
        <v>9262.1301760000006</v>
      </c>
      <c r="I33" s="502"/>
      <c r="J33" s="38"/>
    </row>
    <row r="34" spans="1:10" s="49" customFormat="1" ht="12.75" x14ac:dyDescent="0.2">
      <c r="A34" s="452">
        <v>913</v>
      </c>
      <c r="B34" s="453"/>
      <c r="C34" s="68" t="s">
        <v>508</v>
      </c>
      <c r="D34" s="359">
        <v>239633.46399999998</v>
      </c>
      <c r="E34" s="232">
        <v>270670.86599999998</v>
      </c>
      <c r="F34" s="350">
        <v>286911.11796</v>
      </c>
      <c r="G34" s="350">
        <v>304125.78503760003</v>
      </c>
      <c r="H34" s="350">
        <v>322373.33213985607</v>
      </c>
      <c r="I34" s="123"/>
      <c r="J34" s="38"/>
    </row>
    <row r="35" spans="1:10" s="49" customFormat="1" ht="12.75" x14ac:dyDescent="0.2">
      <c r="A35" s="452">
        <v>913</v>
      </c>
      <c r="B35" s="453"/>
      <c r="C35" s="153" t="s">
        <v>509</v>
      </c>
      <c r="D35" s="359">
        <v>9139.6360000000004</v>
      </c>
      <c r="E35" s="232">
        <v>1770</v>
      </c>
      <c r="F35" s="350">
        <v>0</v>
      </c>
      <c r="G35" s="350">
        <v>0</v>
      </c>
      <c r="H35" s="350">
        <v>0</v>
      </c>
      <c r="I35" s="123"/>
      <c r="J35" s="38"/>
    </row>
    <row r="36" spans="1:10" s="48" customFormat="1" ht="12.75" x14ac:dyDescent="0.2">
      <c r="A36" s="452">
        <v>913</v>
      </c>
      <c r="B36" s="454" t="s">
        <v>33</v>
      </c>
      <c r="C36" s="328" t="s">
        <v>89</v>
      </c>
      <c r="D36" s="327">
        <v>8046.55</v>
      </c>
      <c r="E36" s="327">
        <v>9435.7000000000007</v>
      </c>
      <c r="F36" s="323">
        <v>10001.842000000001</v>
      </c>
      <c r="G36" s="323">
        <v>10601.952520000001</v>
      </c>
      <c r="H36" s="323">
        <v>11238.069671200001</v>
      </c>
      <c r="I36" s="368"/>
      <c r="J36" s="38"/>
    </row>
    <row r="37" spans="1:10" s="48" customFormat="1" ht="12.75" x14ac:dyDescent="0.2">
      <c r="A37" s="452">
        <v>913</v>
      </c>
      <c r="B37" s="454" t="s">
        <v>37</v>
      </c>
      <c r="C37" s="328" t="s">
        <v>90</v>
      </c>
      <c r="D37" s="327">
        <v>275600</v>
      </c>
      <c r="E37" s="327">
        <v>284024</v>
      </c>
      <c r="F37" s="323">
        <v>295384.96000000002</v>
      </c>
      <c r="G37" s="323">
        <v>307200.35840000003</v>
      </c>
      <c r="H37" s="323">
        <v>319488.37273600005</v>
      </c>
      <c r="I37" s="368"/>
      <c r="J37" s="38"/>
    </row>
    <row r="38" spans="1:10" s="48" customFormat="1" ht="12.75" x14ac:dyDescent="0.2">
      <c r="A38" s="452">
        <v>913</v>
      </c>
      <c r="B38" s="454" t="s">
        <v>171</v>
      </c>
      <c r="C38" s="328" t="s">
        <v>244</v>
      </c>
      <c r="D38" s="327">
        <v>25000</v>
      </c>
      <c r="E38" s="327">
        <v>25000</v>
      </c>
      <c r="F38" s="557">
        <v>25000</v>
      </c>
      <c r="G38" s="558">
        <v>27000</v>
      </c>
      <c r="H38" s="558">
        <v>27000</v>
      </c>
      <c r="I38" s="368"/>
      <c r="J38" s="38"/>
    </row>
    <row r="39" spans="1:10" s="48" customFormat="1" ht="12.75" x14ac:dyDescent="0.2">
      <c r="A39" s="452">
        <v>913</v>
      </c>
      <c r="B39" s="636" t="s">
        <v>18</v>
      </c>
      <c r="C39" s="720" t="s">
        <v>769</v>
      </c>
      <c r="D39" s="719">
        <v>0</v>
      </c>
      <c r="E39" s="719">
        <v>0</v>
      </c>
      <c r="F39" s="719">
        <v>0</v>
      </c>
      <c r="G39" s="719">
        <v>0</v>
      </c>
      <c r="H39" s="719">
        <v>0</v>
      </c>
      <c r="I39" s="357"/>
      <c r="J39" s="737"/>
    </row>
    <row r="40" spans="1:10" s="223" customFormat="1" ht="15" customHeight="1" x14ac:dyDescent="0.2">
      <c r="A40" s="318">
        <v>912</v>
      </c>
      <c r="B40" s="318" t="s">
        <v>11</v>
      </c>
      <c r="C40" s="320" t="s">
        <v>246</v>
      </c>
      <c r="D40" s="321">
        <v>55623.99</v>
      </c>
      <c r="E40" s="321">
        <v>83163</v>
      </c>
      <c r="F40" s="321">
        <v>84600</v>
      </c>
      <c r="G40" s="321">
        <v>83000</v>
      </c>
      <c r="H40" s="321">
        <v>68900</v>
      </c>
      <c r="I40" s="368"/>
      <c r="J40" s="42"/>
    </row>
    <row r="41" spans="1:10" s="46" customFormat="1" ht="12.75" x14ac:dyDescent="0.2">
      <c r="A41" s="452">
        <v>912</v>
      </c>
      <c r="B41" s="453" t="s">
        <v>22</v>
      </c>
      <c r="C41" s="354" t="s">
        <v>95</v>
      </c>
      <c r="D41" s="327">
        <v>17580</v>
      </c>
      <c r="E41" s="327">
        <v>25750</v>
      </c>
      <c r="F41" s="327">
        <v>25750</v>
      </c>
      <c r="G41" s="327">
        <v>25750</v>
      </c>
      <c r="H41" s="327">
        <v>25750</v>
      </c>
      <c r="I41" s="357"/>
      <c r="J41" s="734"/>
    </row>
    <row r="42" spans="1:10" x14ac:dyDescent="0.2">
      <c r="A42" s="452">
        <v>912</v>
      </c>
      <c r="B42" s="456"/>
      <c r="C42" s="68" t="s">
        <v>215</v>
      </c>
      <c r="D42" s="326">
        <v>17580</v>
      </c>
      <c r="E42" s="141">
        <v>25750</v>
      </c>
      <c r="F42" s="127">
        <v>25750</v>
      </c>
      <c r="G42" s="127">
        <v>25750</v>
      </c>
      <c r="H42" s="127">
        <v>25750</v>
      </c>
      <c r="I42" s="127"/>
      <c r="J42" s="737"/>
    </row>
    <row r="43" spans="1:10" s="50" customFormat="1" ht="12.75" x14ac:dyDescent="0.2">
      <c r="A43" s="452">
        <v>912</v>
      </c>
      <c r="B43" s="456"/>
      <c r="C43" s="503" t="s">
        <v>177</v>
      </c>
      <c r="D43" s="335"/>
      <c r="E43" s="336"/>
      <c r="F43" s="337"/>
      <c r="G43" s="337"/>
      <c r="H43" s="337"/>
      <c r="I43" s="337"/>
      <c r="J43" s="738"/>
    </row>
    <row r="44" spans="1:10" s="50" customFormat="1" ht="12.75" x14ac:dyDescent="0.2">
      <c r="A44" s="452">
        <v>912</v>
      </c>
      <c r="B44" s="456"/>
      <c r="C44" s="171" t="s">
        <v>118</v>
      </c>
      <c r="D44" s="263">
        <v>8000</v>
      </c>
      <c r="E44" s="264">
        <v>10000</v>
      </c>
      <c r="F44" s="265">
        <v>10000</v>
      </c>
      <c r="G44" s="265">
        <v>10000</v>
      </c>
      <c r="H44" s="265">
        <v>10000</v>
      </c>
      <c r="I44" s="265"/>
      <c r="J44" s="739"/>
    </row>
    <row r="45" spans="1:10" s="50" customFormat="1" ht="22.5" x14ac:dyDescent="0.2">
      <c r="A45" s="452">
        <v>912</v>
      </c>
      <c r="B45" s="456"/>
      <c r="C45" s="171" t="s">
        <v>770</v>
      </c>
      <c r="D45" s="263">
        <v>5000</v>
      </c>
      <c r="E45" s="264">
        <v>10000</v>
      </c>
      <c r="F45" s="338">
        <v>10000</v>
      </c>
      <c r="G45" s="338">
        <v>10000</v>
      </c>
      <c r="H45" s="338">
        <v>10000</v>
      </c>
      <c r="I45" s="338"/>
      <c r="J45" s="740"/>
    </row>
    <row r="46" spans="1:10" s="50" customFormat="1" ht="12.75" x14ac:dyDescent="0.2">
      <c r="A46" s="452">
        <v>912</v>
      </c>
      <c r="B46" s="456"/>
      <c r="C46" s="683" t="s">
        <v>581</v>
      </c>
      <c r="D46" s="263">
        <v>2000</v>
      </c>
      <c r="E46" s="264">
        <v>2000</v>
      </c>
      <c r="F46" s="338">
        <v>2000</v>
      </c>
      <c r="G46" s="338">
        <v>2000</v>
      </c>
      <c r="H46" s="338">
        <v>2000</v>
      </c>
      <c r="I46" s="338"/>
      <c r="J46" s="740"/>
    </row>
    <row r="47" spans="1:10" s="50" customFormat="1" ht="12.75" x14ac:dyDescent="0.2">
      <c r="A47" s="452">
        <v>912</v>
      </c>
      <c r="B47" s="456"/>
      <c r="C47" s="266" t="s">
        <v>664</v>
      </c>
      <c r="D47" s="263">
        <v>2580</v>
      </c>
      <c r="E47" s="264">
        <v>3750</v>
      </c>
      <c r="F47" s="338">
        <v>3750</v>
      </c>
      <c r="G47" s="338">
        <v>3750</v>
      </c>
      <c r="H47" s="338">
        <v>3750</v>
      </c>
      <c r="I47" s="338"/>
      <c r="J47" s="740"/>
    </row>
    <row r="48" spans="1:10" s="50" customFormat="1" ht="12.75" x14ac:dyDescent="0.2">
      <c r="A48" s="452">
        <v>912</v>
      </c>
      <c r="B48" s="456"/>
      <c r="C48" s="683"/>
      <c r="D48" s="263"/>
      <c r="E48" s="264"/>
      <c r="F48" s="338"/>
      <c r="G48" s="338"/>
      <c r="H48" s="338"/>
      <c r="I48" s="338"/>
      <c r="J48" s="740"/>
    </row>
    <row r="49" spans="1:10" s="50" customFormat="1" ht="12.75" x14ac:dyDescent="0.2">
      <c r="A49" s="452">
        <v>912</v>
      </c>
      <c r="B49" s="456"/>
      <c r="C49" s="266"/>
      <c r="D49" s="263"/>
      <c r="E49" s="264"/>
      <c r="F49" s="338"/>
      <c r="G49" s="338"/>
      <c r="H49" s="338"/>
      <c r="I49" s="338"/>
      <c r="J49" s="740"/>
    </row>
    <row r="50" spans="1:10" s="46" customFormat="1" ht="12.75" x14ac:dyDescent="0.2">
      <c r="A50" s="452">
        <v>912</v>
      </c>
      <c r="B50" s="453" t="s">
        <v>26</v>
      </c>
      <c r="C50" s="354" t="s">
        <v>102</v>
      </c>
      <c r="D50" s="327">
        <v>6563.99</v>
      </c>
      <c r="E50" s="327">
        <v>15523</v>
      </c>
      <c r="F50" s="327">
        <v>7000</v>
      </c>
      <c r="G50" s="327">
        <v>7000</v>
      </c>
      <c r="H50" s="327">
        <v>7000</v>
      </c>
      <c r="I50" s="357"/>
      <c r="J50" s="734"/>
    </row>
    <row r="51" spans="1:10" x14ac:dyDescent="0.2">
      <c r="A51" s="452">
        <v>912</v>
      </c>
      <c r="B51" s="456"/>
      <c r="C51" s="68" t="s">
        <v>215</v>
      </c>
      <c r="D51" s="326">
        <v>6563.99</v>
      </c>
      <c r="E51" s="141">
        <v>15523</v>
      </c>
      <c r="F51" s="127">
        <v>7000</v>
      </c>
      <c r="G51" s="127">
        <v>7000</v>
      </c>
      <c r="H51" s="127">
        <v>7000</v>
      </c>
      <c r="I51" s="127"/>
      <c r="J51" s="737"/>
    </row>
    <row r="52" spans="1:10" s="50" customFormat="1" ht="12.75" x14ac:dyDescent="0.2">
      <c r="A52" s="452">
        <v>912</v>
      </c>
      <c r="B52" s="456"/>
      <c r="C52" s="334" t="s">
        <v>177</v>
      </c>
      <c r="D52" s="335"/>
      <c r="E52" s="336"/>
      <c r="F52" s="337"/>
      <c r="G52" s="337"/>
      <c r="H52" s="337"/>
      <c r="I52" s="337"/>
      <c r="J52" s="738"/>
    </row>
    <row r="53" spans="1:10" s="50" customFormat="1" ht="12.75" x14ac:dyDescent="0.2">
      <c r="A53" s="452">
        <v>912</v>
      </c>
      <c r="B53" s="456"/>
      <c r="C53" s="269" t="s">
        <v>398</v>
      </c>
      <c r="D53" s="263">
        <v>6563.99</v>
      </c>
      <c r="E53" s="264"/>
      <c r="F53" s="338">
        <v>7000</v>
      </c>
      <c r="G53" s="338">
        <v>7000</v>
      </c>
      <c r="H53" s="338">
        <v>7000</v>
      </c>
      <c r="I53" s="338"/>
      <c r="J53" s="740"/>
    </row>
    <row r="54" spans="1:10" s="50" customFormat="1" ht="22.5" x14ac:dyDescent="0.2">
      <c r="A54" s="452">
        <v>912</v>
      </c>
      <c r="B54" s="456"/>
      <c r="C54" s="269" t="s">
        <v>771</v>
      </c>
      <c r="D54" s="263"/>
      <c r="E54" s="264">
        <v>1000</v>
      </c>
      <c r="F54" s="338"/>
      <c r="G54" s="338"/>
      <c r="H54" s="338"/>
      <c r="I54" s="338"/>
      <c r="J54" s="740"/>
    </row>
    <row r="55" spans="1:10" s="50" customFormat="1" ht="22.5" x14ac:dyDescent="0.2">
      <c r="A55" s="452">
        <v>912</v>
      </c>
      <c r="B55" s="456"/>
      <c r="C55" s="269" t="s">
        <v>685</v>
      </c>
      <c r="D55" s="263"/>
      <c r="E55" s="264">
        <v>1200</v>
      </c>
      <c r="F55" s="338"/>
      <c r="G55" s="338"/>
      <c r="H55" s="338"/>
      <c r="I55" s="338"/>
      <c r="J55" s="740"/>
    </row>
    <row r="56" spans="1:10" s="50" customFormat="1" ht="22.5" x14ac:dyDescent="0.2">
      <c r="A56" s="452">
        <v>912</v>
      </c>
      <c r="B56" s="456"/>
      <c r="C56" s="269" t="s">
        <v>772</v>
      </c>
      <c r="D56" s="263"/>
      <c r="E56" s="264">
        <v>2333</v>
      </c>
      <c r="F56" s="338"/>
      <c r="G56" s="338"/>
      <c r="H56" s="338"/>
      <c r="I56" s="338"/>
      <c r="J56" s="740"/>
    </row>
    <row r="57" spans="1:10" s="50" customFormat="1" ht="12.75" x14ac:dyDescent="0.2">
      <c r="A57" s="452">
        <v>912</v>
      </c>
      <c r="B57" s="456"/>
      <c r="C57" s="269" t="s">
        <v>686</v>
      </c>
      <c r="D57" s="263"/>
      <c r="E57" s="264">
        <v>1700</v>
      </c>
      <c r="F57" s="338"/>
      <c r="G57" s="338"/>
      <c r="H57" s="338"/>
      <c r="I57" s="338"/>
      <c r="J57" s="740"/>
    </row>
    <row r="58" spans="1:10" s="50" customFormat="1" ht="12.75" x14ac:dyDescent="0.2">
      <c r="A58" s="452">
        <v>912</v>
      </c>
      <c r="B58" s="456"/>
      <c r="C58" s="269" t="s">
        <v>773</v>
      </c>
      <c r="D58" s="263"/>
      <c r="E58" s="264">
        <v>2250</v>
      </c>
      <c r="F58" s="338"/>
      <c r="G58" s="338"/>
      <c r="H58" s="338"/>
      <c r="I58" s="338"/>
      <c r="J58" s="740"/>
    </row>
    <row r="59" spans="1:10" s="50" customFormat="1" ht="12.75" x14ac:dyDescent="0.2">
      <c r="A59" s="452">
        <v>912</v>
      </c>
      <c r="B59" s="456"/>
      <c r="C59" s="266" t="s">
        <v>664</v>
      </c>
      <c r="D59" s="263"/>
      <c r="E59" s="264">
        <v>7040</v>
      </c>
      <c r="F59" s="338"/>
      <c r="G59" s="338"/>
      <c r="H59" s="338"/>
      <c r="I59" s="338"/>
      <c r="J59" s="740"/>
    </row>
    <row r="60" spans="1:10" s="50" customFormat="1" ht="12.75" x14ac:dyDescent="0.2">
      <c r="A60" s="452">
        <v>912</v>
      </c>
      <c r="B60" s="456"/>
      <c r="C60" s="266"/>
      <c r="D60" s="263"/>
      <c r="E60" s="264"/>
      <c r="F60" s="338"/>
      <c r="G60" s="338"/>
      <c r="H60" s="338"/>
      <c r="I60" s="338"/>
      <c r="J60" s="740"/>
    </row>
    <row r="61" spans="1:10" x14ac:dyDescent="0.2">
      <c r="A61" s="452">
        <v>912</v>
      </c>
      <c r="B61" s="453" t="s">
        <v>29</v>
      </c>
      <c r="C61" s="330" t="s">
        <v>323</v>
      </c>
      <c r="D61" s="327">
        <v>15650</v>
      </c>
      <c r="E61" s="327">
        <v>25650</v>
      </c>
      <c r="F61" s="327">
        <v>16650</v>
      </c>
      <c r="G61" s="327">
        <v>16150</v>
      </c>
      <c r="H61" s="327">
        <v>16650</v>
      </c>
      <c r="I61" s="357"/>
      <c r="J61" s="734"/>
    </row>
    <row r="62" spans="1:10" s="50" customFormat="1" ht="12.75" x14ac:dyDescent="0.2">
      <c r="A62" s="452">
        <v>912</v>
      </c>
      <c r="B62" s="453"/>
      <c r="C62" s="68" t="s">
        <v>215</v>
      </c>
      <c r="D62" s="326">
        <v>15650</v>
      </c>
      <c r="E62" s="141">
        <v>25650</v>
      </c>
      <c r="F62" s="127">
        <v>16650</v>
      </c>
      <c r="G62" s="127">
        <v>16150</v>
      </c>
      <c r="H62" s="127">
        <v>16650</v>
      </c>
      <c r="I62" s="127"/>
      <c r="J62" s="737"/>
    </row>
    <row r="63" spans="1:10" x14ac:dyDescent="0.2">
      <c r="A63" s="452">
        <v>912</v>
      </c>
      <c r="B63" s="453"/>
      <c r="C63" s="334" t="s">
        <v>177</v>
      </c>
      <c r="D63" s="335"/>
      <c r="E63" s="336"/>
      <c r="F63" s="337"/>
      <c r="G63" s="337"/>
      <c r="H63" s="337"/>
      <c r="I63" s="337"/>
      <c r="J63" s="738"/>
    </row>
    <row r="64" spans="1:10" x14ac:dyDescent="0.2">
      <c r="A64" s="452">
        <v>912</v>
      </c>
      <c r="B64" s="453"/>
      <c r="C64" s="268" t="s">
        <v>396</v>
      </c>
      <c r="D64" s="262">
        <v>12000</v>
      </c>
      <c r="E64" s="377">
        <v>20000</v>
      </c>
      <c r="F64" s="378">
        <v>15000</v>
      </c>
      <c r="G64" s="378">
        <v>15000</v>
      </c>
      <c r="H64" s="378">
        <v>15000</v>
      </c>
      <c r="I64" s="480"/>
      <c r="J64" s="741"/>
    </row>
    <row r="65" spans="1:10" x14ac:dyDescent="0.2">
      <c r="A65" s="452">
        <v>912</v>
      </c>
      <c r="B65" s="453"/>
      <c r="C65" s="266" t="s">
        <v>664</v>
      </c>
      <c r="D65" s="262">
        <v>3650</v>
      </c>
      <c r="E65" s="377">
        <v>5650</v>
      </c>
      <c r="F65" s="379">
        <v>1650</v>
      </c>
      <c r="G65" s="379">
        <v>1150</v>
      </c>
      <c r="H65" s="379">
        <v>1650</v>
      </c>
      <c r="I65" s="481"/>
      <c r="J65" s="742"/>
    </row>
    <row r="66" spans="1:10" x14ac:dyDescent="0.2">
      <c r="A66" s="452">
        <v>912</v>
      </c>
      <c r="B66" s="453"/>
      <c r="C66" s="266"/>
      <c r="D66" s="340"/>
      <c r="E66" s="377"/>
      <c r="F66" s="379"/>
      <c r="G66" s="379"/>
      <c r="H66" s="379"/>
      <c r="I66" s="481"/>
      <c r="J66" s="742"/>
    </row>
    <row r="67" spans="1:10" x14ac:dyDescent="0.2">
      <c r="A67" s="452">
        <v>912</v>
      </c>
      <c r="B67" s="453"/>
      <c r="C67" s="228"/>
      <c r="D67" s="340"/>
      <c r="E67" s="377"/>
      <c r="F67" s="379"/>
      <c r="G67" s="379"/>
      <c r="H67" s="379"/>
      <c r="I67" s="481"/>
      <c r="J67" s="742"/>
    </row>
    <row r="68" spans="1:10" s="50" customFormat="1" ht="12.75" x14ac:dyDescent="0.2">
      <c r="A68" s="452">
        <v>912</v>
      </c>
      <c r="B68" s="453" t="s">
        <v>30</v>
      </c>
      <c r="C68" s="330" t="s">
        <v>96</v>
      </c>
      <c r="D68" s="327">
        <v>13330</v>
      </c>
      <c r="E68" s="327">
        <v>13740</v>
      </c>
      <c r="F68" s="327">
        <v>15200</v>
      </c>
      <c r="G68" s="327">
        <v>14100</v>
      </c>
      <c r="H68" s="327">
        <v>14500</v>
      </c>
      <c r="I68" s="357"/>
      <c r="J68" s="734"/>
    </row>
    <row r="69" spans="1:10" s="50" customFormat="1" ht="12.75" x14ac:dyDescent="0.2">
      <c r="A69" s="452">
        <v>912</v>
      </c>
      <c r="B69" s="453"/>
      <c r="C69" s="68" t="s">
        <v>215</v>
      </c>
      <c r="D69" s="326">
        <v>13330</v>
      </c>
      <c r="E69" s="141">
        <v>13740</v>
      </c>
      <c r="F69" s="141">
        <v>15200</v>
      </c>
      <c r="G69" s="141">
        <v>14100</v>
      </c>
      <c r="H69" s="141">
        <v>14500</v>
      </c>
      <c r="I69" s="127"/>
      <c r="J69" s="737"/>
    </row>
    <row r="70" spans="1:10" s="50" customFormat="1" ht="12.75" x14ac:dyDescent="0.2">
      <c r="A70" s="452">
        <v>912</v>
      </c>
      <c r="B70" s="453"/>
      <c r="C70" s="334" t="s">
        <v>177</v>
      </c>
      <c r="D70" s="335"/>
      <c r="E70" s="336"/>
      <c r="F70" s="337"/>
      <c r="G70" s="337"/>
      <c r="H70" s="337"/>
      <c r="I70" s="337"/>
      <c r="J70" s="738"/>
    </row>
    <row r="71" spans="1:10" s="50" customFormat="1" ht="12.75" x14ac:dyDescent="0.2">
      <c r="A71" s="452">
        <v>912</v>
      </c>
      <c r="B71" s="453"/>
      <c r="C71" s="266" t="s">
        <v>289</v>
      </c>
      <c r="D71" s="267">
        <v>300</v>
      </c>
      <c r="E71" s="225">
        <v>300</v>
      </c>
      <c r="F71" s="269">
        <v>300</v>
      </c>
      <c r="G71" s="269">
        <v>300</v>
      </c>
      <c r="H71" s="269">
        <v>300</v>
      </c>
      <c r="I71" s="341"/>
      <c r="J71" s="743"/>
    </row>
    <row r="72" spans="1:10" s="50" customFormat="1" ht="12.75" x14ac:dyDescent="0.2">
      <c r="A72" s="452"/>
      <c r="B72" s="453"/>
      <c r="C72" s="266" t="s">
        <v>751</v>
      </c>
      <c r="D72" s="267">
        <v>0</v>
      </c>
      <c r="E72" s="225">
        <v>2440</v>
      </c>
      <c r="F72" s="269">
        <v>4300</v>
      </c>
      <c r="G72" s="269">
        <v>3800</v>
      </c>
      <c r="H72" s="269">
        <v>3800</v>
      </c>
      <c r="I72" s="341"/>
      <c r="J72" s="743"/>
    </row>
    <row r="73" spans="1:10" s="50" customFormat="1" ht="12.75" x14ac:dyDescent="0.2">
      <c r="A73" s="452">
        <v>912</v>
      </c>
      <c r="B73" s="453"/>
      <c r="C73" s="268" t="s">
        <v>474</v>
      </c>
      <c r="D73" s="267">
        <v>4000</v>
      </c>
      <c r="E73" s="225">
        <v>5000</v>
      </c>
      <c r="F73" s="269">
        <v>4000</v>
      </c>
      <c r="G73" s="269">
        <v>4000</v>
      </c>
      <c r="H73" s="269">
        <v>4000</v>
      </c>
      <c r="I73" s="341"/>
      <c r="J73" s="743"/>
    </row>
    <row r="74" spans="1:10" s="50" customFormat="1" ht="12.75" x14ac:dyDescent="0.2">
      <c r="A74" s="452">
        <v>912</v>
      </c>
      <c r="B74" s="453"/>
      <c r="C74" s="339" t="s">
        <v>397</v>
      </c>
      <c r="D74" s="267">
        <v>3000</v>
      </c>
      <c r="E74" s="225">
        <v>3000</v>
      </c>
      <c r="F74" s="269">
        <v>3000</v>
      </c>
      <c r="G74" s="269">
        <v>3000</v>
      </c>
      <c r="H74" s="269">
        <v>3000</v>
      </c>
      <c r="I74" s="341"/>
      <c r="J74" s="743"/>
    </row>
    <row r="75" spans="1:10" s="50" customFormat="1" ht="12.75" x14ac:dyDescent="0.2">
      <c r="A75" s="452">
        <v>912</v>
      </c>
      <c r="B75" s="453"/>
      <c r="C75" s="268" t="s">
        <v>370</v>
      </c>
      <c r="D75" s="267">
        <v>400</v>
      </c>
      <c r="E75" s="225">
        <v>0</v>
      </c>
      <c r="F75" s="269">
        <v>600</v>
      </c>
      <c r="G75" s="269">
        <v>0</v>
      </c>
      <c r="H75" s="269">
        <v>400</v>
      </c>
      <c r="I75" s="341"/>
      <c r="J75" s="743"/>
    </row>
    <row r="76" spans="1:10" s="50" customFormat="1" ht="12.75" x14ac:dyDescent="0.2">
      <c r="A76" s="452">
        <v>912</v>
      </c>
      <c r="B76" s="453"/>
      <c r="C76" s="339" t="s">
        <v>589</v>
      </c>
      <c r="D76" s="267">
        <v>3000</v>
      </c>
      <c r="E76" s="225">
        <v>3000</v>
      </c>
      <c r="F76" s="269">
        <v>3000</v>
      </c>
      <c r="G76" s="269">
        <v>3000</v>
      </c>
      <c r="H76" s="269">
        <v>3000</v>
      </c>
      <c r="I76" s="341"/>
      <c r="J76" s="743"/>
    </row>
    <row r="77" spans="1:10" s="50" customFormat="1" ht="12.75" x14ac:dyDescent="0.2">
      <c r="A77" s="452">
        <v>912</v>
      </c>
      <c r="B77" s="453"/>
      <c r="C77" s="266" t="s">
        <v>664</v>
      </c>
      <c r="D77" s="267">
        <v>2630</v>
      </c>
      <c r="E77" s="225">
        <v>0</v>
      </c>
      <c r="F77" s="269">
        <v>0</v>
      </c>
      <c r="G77" s="269">
        <v>0</v>
      </c>
      <c r="H77" s="269">
        <v>0</v>
      </c>
      <c r="I77" s="341"/>
      <c r="J77" s="743"/>
    </row>
    <row r="78" spans="1:10" s="50" customFormat="1" ht="12.75" x14ac:dyDescent="0.2">
      <c r="A78" s="452">
        <v>912</v>
      </c>
      <c r="B78" s="453"/>
      <c r="C78" s="339"/>
      <c r="D78" s="267"/>
      <c r="E78" s="225"/>
      <c r="F78" s="269"/>
      <c r="G78" s="341"/>
      <c r="H78" s="341"/>
      <c r="I78" s="341"/>
      <c r="J78" s="743"/>
    </row>
    <row r="79" spans="1:10" s="50" customFormat="1" ht="12.75" x14ac:dyDescent="0.2">
      <c r="A79" s="452">
        <v>912</v>
      </c>
      <c r="B79" s="453" t="s">
        <v>33</v>
      </c>
      <c r="C79" s="330" t="s">
        <v>97</v>
      </c>
      <c r="D79" s="327">
        <v>0</v>
      </c>
      <c r="E79" s="327">
        <v>0</v>
      </c>
      <c r="F79" s="327">
        <v>0</v>
      </c>
      <c r="G79" s="327">
        <v>0</v>
      </c>
      <c r="H79" s="327">
        <v>0</v>
      </c>
      <c r="I79" s="357"/>
      <c r="J79" s="734"/>
    </row>
    <row r="80" spans="1:10" s="50" customFormat="1" ht="12.75" x14ac:dyDescent="0.2">
      <c r="A80" s="452">
        <v>912</v>
      </c>
      <c r="B80" s="453"/>
      <c r="C80" s="68" t="s">
        <v>215</v>
      </c>
      <c r="D80" s="326">
        <v>0</v>
      </c>
      <c r="E80" s="141">
        <v>0</v>
      </c>
      <c r="F80" s="127">
        <v>0</v>
      </c>
      <c r="G80" s="127">
        <v>0</v>
      </c>
      <c r="H80" s="127">
        <v>0</v>
      </c>
      <c r="I80" s="127"/>
      <c r="J80" s="737"/>
    </row>
    <row r="81" spans="1:10" s="48" customFormat="1" ht="12.75" x14ac:dyDescent="0.2">
      <c r="A81" s="452">
        <v>912</v>
      </c>
      <c r="B81" s="453"/>
      <c r="C81" s="334" t="s">
        <v>177</v>
      </c>
      <c r="D81" s="335"/>
      <c r="E81" s="336"/>
      <c r="F81" s="337"/>
      <c r="G81" s="337"/>
      <c r="H81" s="337"/>
      <c r="I81" s="337"/>
      <c r="J81" s="738"/>
    </row>
    <row r="82" spans="1:10" x14ac:dyDescent="0.2">
      <c r="A82" s="452">
        <v>912</v>
      </c>
      <c r="B82" s="453"/>
      <c r="C82" s="342"/>
      <c r="D82" s="234"/>
      <c r="E82" s="170"/>
      <c r="F82" s="341"/>
      <c r="G82" s="341"/>
      <c r="H82" s="341"/>
      <c r="I82" s="341"/>
      <c r="J82" s="743"/>
    </row>
    <row r="83" spans="1:10" s="50" customFormat="1" ht="12.75" x14ac:dyDescent="0.2">
      <c r="A83" s="452">
        <v>912</v>
      </c>
      <c r="B83" s="453" t="s">
        <v>37</v>
      </c>
      <c r="C83" s="330" t="s">
        <v>98</v>
      </c>
      <c r="D83" s="327">
        <v>2500</v>
      </c>
      <c r="E83" s="327">
        <v>2500</v>
      </c>
      <c r="F83" s="327">
        <v>20000</v>
      </c>
      <c r="G83" s="327">
        <v>20000</v>
      </c>
      <c r="H83" s="327">
        <v>5000</v>
      </c>
      <c r="I83" s="357"/>
      <c r="J83" s="734"/>
    </row>
    <row r="84" spans="1:10" s="50" customFormat="1" ht="12.75" x14ac:dyDescent="0.2">
      <c r="A84" s="452">
        <v>912</v>
      </c>
      <c r="B84" s="453"/>
      <c r="C84" s="68" t="s">
        <v>215</v>
      </c>
      <c r="D84" s="326">
        <v>2500</v>
      </c>
      <c r="E84" s="141">
        <v>2500</v>
      </c>
      <c r="F84" s="127">
        <v>20000</v>
      </c>
      <c r="G84" s="127">
        <v>20000</v>
      </c>
      <c r="H84" s="127">
        <v>5000</v>
      </c>
      <c r="I84" s="127"/>
      <c r="J84" s="737"/>
    </row>
    <row r="85" spans="1:10" s="50" customFormat="1" ht="12.75" x14ac:dyDescent="0.2">
      <c r="A85" s="452">
        <v>912</v>
      </c>
      <c r="B85" s="453"/>
      <c r="C85" s="334" t="s">
        <v>177</v>
      </c>
      <c r="D85" s="335"/>
      <c r="E85" s="336"/>
      <c r="F85" s="337"/>
      <c r="G85" s="337"/>
      <c r="H85" s="337"/>
      <c r="I85" s="337"/>
      <c r="J85" s="738"/>
    </row>
    <row r="86" spans="1:10" x14ac:dyDescent="0.2">
      <c r="A86" s="452">
        <v>912</v>
      </c>
      <c r="B86" s="453"/>
      <c r="C86" s="266" t="s">
        <v>523</v>
      </c>
      <c r="D86" s="267">
        <v>2500</v>
      </c>
      <c r="E86" s="225">
        <v>2500</v>
      </c>
      <c r="F86" s="381"/>
      <c r="G86" s="381"/>
      <c r="H86" s="381"/>
      <c r="I86" s="482"/>
      <c r="J86" s="744"/>
    </row>
    <row r="87" spans="1:10" x14ac:dyDescent="0.2">
      <c r="A87" s="452">
        <v>912</v>
      </c>
      <c r="B87" s="453"/>
      <c r="C87" s="266" t="s">
        <v>664</v>
      </c>
      <c r="D87" s="267">
        <v>0</v>
      </c>
      <c r="E87" s="225">
        <v>0</v>
      </c>
      <c r="F87" s="381">
        <v>5000</v>
      </c>
      <c r="G87" s="381">
        <v>5000</v>
      </c>
      <c r="H87" s="381">
        <v>5000</v>
      </c>
      <c r="I87" s="482"/>
      <c r="J87" s="744"/>
    </row>
    <row r="88" spans="1:10" x14ac:dyDescent="0.2">
      <c r="A88" s="452">
        <v>912</v>
      </c>
      <c r="B88" s="453"/>
      <c r="C88" s="380" t="s">
        <v>841</v>
      </c>
      <c r="D88" s="267"/>
      <c r="E88" s="225"/>
      <c r="F88" s="381">
        <v>15000</v>
      </c>
      <c r="G88" s="381">
        <v>15000</v>
      </c>
      <c r="H88" s="381"/>
      <c r="I88" s="482"/>
      <c r="J88" s="744"/>
    </row>
    <row r="89" spans="1:10" s="37" customFormat="1" ht="15" customHeight="1" x14ac:dyDescent="0.2">
      <c r="A89" s="318">
        <v>914</v>
      </c>
      <c r="B89" s="318" t="s">
        <v>11</v>
      </c>
      <c r="C89" s="320" t="s">
        <v>91</v>
      </c>
      <c r="D89" s="321">
        <v>222085.69</v>
      </c>
      <c r="E89" s="321">
        <v>241162.753</v>
      </c>
      <c r="F89" s="321">
        <v>244802.503</v>
      </c>
      <c r="G89" s="321">
        <v>248177.503</v>
      </c>
      <c r="H89" s="321">
        <v>249557.503</v>
      </c>
      <c r="I89" s="368"/>
      <c r="J89" s="42"/>
    </row>
    <row r="90" spans="1:10" x14ac:dyDescent="0.2">
      <c r="A90" s="452">
        <v>914</v>
      </c>
      <c r="B90" s="453" t="s">
        <v>9</v>
      </c>
      <c r="C90" s="370" t="s">
        <v>92</v>
      </c>
      <c r="D90" s="327">
        <v>17514</v>
      </c>
      <c r="E90" s="327">
        <v>17534</v>
      </c>
      <c r="F90" s="327">
        <v>17534</v>
      </c>
      <c r="G90" s="327">
        <v>17534</v>
      </c>
      <c r="H90" s="327">
        <v>17534</v>
      </c>
      <c r="I90" s="357"/>
      <c r="J90" s="734"/>
    </row>
    <row r="91" spans="1:10" s="48" customFormat="1" ht="12.75" x14ac:dyDescent="0.2">
      <c r="A91" s="452">
        <v>914</v>
      </c>
      <c r="B91" s="453"/>
      <c r="C91" s="154" t="s">
        <v>774</v>
      </c>
      <c r="D91" s="326">
        <v>17514</v>
      </c>
      <c r="E91" s="148">
        <v>17534</v>
      </c>
      <c r="F91" s="69">
        <v>17534</v>
      </c>
      <c r="G91" s="69">
        <v>17534</v>
      </c>
      <c r="H91" s="69">
        <v>17534</v>
      </c>
      <c r="I91" s="69"/>
      <c r="J91" s="38"/>
    </row>
    <row r="92" spans="1:10" s="48" customFormat="1" ht="12.75" x14ac:dyDescent="0.2">
      <c r="A92" s="452">
        <v>914</v>
      </c>
      <c r="B92" s="453"/>
      <c r="C92" s="382"/>
      <c r="D92" s="326"/>
      <c r="E92" s="148"/>
      <c r="F92" s="69"/>
      <c r="G92" s="69"/>
      <c r="H92" s="69"/>
      <c r="I92" s="69"/>
      <c r="J92" s="38"/>
    </row>
    <row r="93" spans="1:10" s="48" customFormat="1" ht="12.75" x14ac:dyDescent="0.2">
      <c r="A93" s="452">
        <v>914</v>
      </c>
      <c r="B93" s="453" t="s">
        <v>16</v>
      </c>
      <c r="C93" s="330" t="s">
        <v>93</v>
      </c>
      <c r="D93" s="323">
        <v>12579</v>
      </c>
      <c r="E93" s="323">
        <v>19152</v>
      </c>
      <c r="F93" s="323">
        <v>18652</v>
      </c>
      <c r="G93" s="323">
        <v>17802</v>
      </c>
      <c r="H93" s="323">
        <v>18152</v>
      </c>
      <c r="I93" s="368"/>
      <c r="J93" s="42"/>
    </row>
    <row r="94" spans="1:10" s="48" customFormat="1" ht="12.75" x14ac:dyDescent="0.2">
      <c r="A94" s="452">
        <v>914</v>
      </c>
      <c r="B94" s="453"/>
      <c r="C94" s="154" t="s">
        <v>400</v>
      </c>
      <c r="D94" s="325">
        <v>0</v>
      </c>
      <c r="E94" s="148">
        <v>0</v>
      </c>
      <c r="F94" s="69">
        <v>0</v>
      </c>
      <c r="G94" s="69">
        <v>0</v>
      </c>
      <c r="H94" s="69">
        <v>0</v>
      </c>
      <c r="I94" s="69"/>
      <c r="J94" s="38"/>
    </row>
    <row r="95" spans="1:10" s="48" customFormat="1" ht="12.75" x14ac:dyDescent="0.2">
      <c r="A95" s="452">
        <v>914</v>
      </c>
      <c r="B95" s="453"/>
      <c r="C95" s="154" t="s">
        <v>258</v>
      </c>
      <c r="D95" s="325">
        <v>300</v>
      </c>
      <c r="E95" s="148">
        <v>300</v>
      </c>
      <c r="F95" s="69">
        <v>300</v>
      </c>
      <c r="G95" s="69">
        <v>300</v>
      </c>
      <c r="H95" s="69">
        <v>300</v>
      </c>
      <c r="I95" s="69"/>
      <c r="J95" s="38"/>
    </row>
    <row r="96" spans="1:10" s="48" customFormat="1" ht="12.75" x14ac:dyDescent="0.2">
      <c r="A96" s="452">
        <v>914</v>
      </c>
      <c r="B96" s="453"/>
      <c r="C96" s="154" t="s">
        <v>221</v>
      </c>
      <c r="D96" s="325">
        <v>310</v>
      </c>
      <c r="E96" s="148">
        <v>410</v>
      </c>
      <c r="F96" s="69">
        <v>325</v>
      </c>
      <c r="G96" s="69">
        <v>325</v>
      </c>
      <c r="H96" s="69">
        <v>325</v>
      </c>
      <c r="I96" s="69"/>
      <c r="J96" s="38"/>
    </row>
    <row r="97" spans="1:11" s="48" customFormat="1" ht="12.75" x14ac:dyDescent="0.2">
      <c r="A97" s="452">
        <v>914</v>
      </c>
      <c r="B97" s="453"/>
      <c r="C97" s="154" t="s">
        <v>152</v>
      </c>
      <c r="D97" s="325">
        <v>600</v>
      </c>
      <c r="E97" s="148">
        <v>600</v>
      </c>
      <c r="F97" s="69">
        <v>600</v>
      </c>
      <c r="G97" s="69">
        <v>600</v>
      </c>
      <c r="H97" s="69">
        <v>600</v>
      </c>
      <c r="I97" s="69"/>
      <c r="J97" s="38"/>
    </row>
    <row r="98" spans="1:11" s="48" customFormat="1" ht="12.75" x14ac:dyDescent="0.2">
      <c r="A98" s="452">
        <v>914</v>
      </c>
      <c r="B98" s="453"/>
      <c r="C98" s="154" t="s">
        <v>259</v>
      </c>
      <c r="D98" s="325">
        <v>3000</v>
      </c>
      <c r="E98" s="148">
        <v>4500</v>
      </c>
      <c r="F98" s="69">
        <v>4500</v>
      </c>
      <c r="G98" s="69">
        <v>4500</v>
      </c>
      <c r="H98" s="69">
        <v>4500</v>
      </c>
      <c r="I98" s="69"/>
      <c r="J98" s="38"/>
    </row>
    <row r="99" spans="1:11" s="48" customFormat="1" ht="12.75" x14ac:dyDescent="0.2">
      <c r="A99" s="452">
        <v>914</v>
      </c>
      <c r="B99" s="453"/>
      <c r="C99" s="154" t="s">
        <v>343</v>
      </c>
      <c r="D99" s="325">
        <v>4100</v>
      </c>
      <c r="E99" s="148">
        <v>6700</v>
      </c>
      <c r="F99" s="69">
        <v>6700</v>
      </c>
      <c r="G99" s="69">
        <v>6700</v>
      </c>
      <c r="H99" s="69">
        <v>6700</v>
      </c>
      <c r="I99" s="69"/>
      <c r="J99" s="38"/>
    </row>
    <row r="100" spans="1:11" s="48" customFormat="1" ht="12.75" x14ac:dyDescent="0.2">
      <c r="A100" s="452">
        <v>914</v>
      </c>
      <c r="B100" s="453"/>
      <c r="C100" s="154" t="s">
        <v>662</v>
      </c>
      <c r="D100" s="325">
        <v>500</v>
      </c>
      <c r="E100" s="148">
        <v>2000</v>
      </c>
      <c r="F100" s="69">
        <v>2000</v>
      </c>
      <c r="G100" s="69">
        <v>2000</v>
      </c>
      <c r="H100" s="69">
        <v>2000</v>
      </c>
      <c r="I100" s="69"/>
      <c r="J100" s="38"/>
    </row>
    <row r="101" spans="1:11" s="48" customFormat="1" ht="12.75" x14ac:dyDescent="0.2">
      <c r="A101" s="452">
        <v>914</v>
      </c>
      <c r="B101" s="453"/>
      <c r="C101" s="154" t="s">
        <v>399</v>
      </c>
      <c r="D101" s="325">
        <v>3369</v>
      </c>
      <c r="E101" s="148">
        <v>4142</v>
      </c>
      <c r="F101" s="69">
        <v>3827</v>
      </c>
      <c r="G101" s="69">
        <v>3377</v>
      </c>
      <c r="H101" s="69">
        <v>3727</v>
      </c>
      <c r="I101" s="69"/>
      <c r="J101" s="38"/>
      <c r="K101" s="715"/>
    </row>
    <row r="102" spans="1:11" s="48" customFormat="1" ht="12.75" x14ac:dyDescent="0.2">
      <c r="A102" s="452">
        <v>914</v>
      </c>
      <c r="B102" s="453"/>
      <c r="C102" s="154" t="s">
        <v>401</v>
      </c>
      <c r="D102" s="325">
        <v>400</v>
      </c>
      <c r="E102" s="148">
        <v>500</v>
      </c>
      <c r="F102" s="69">
        <v>400</v>
      </c>
      <c r="G102" s="69">
        <v>0</v>
      </c>
      <c r="H102" s="69"/>
      <c r="I102" s="69"/>
      <c r="J102" s="38"/>
    </row>
    <row r="103" spans="1:11" s="48" customFormat="1" ht="12.75" x14ac:dyDescent="0.2">
      <c r="A103" s="452">
        <v>914</v>
      </c>
      <c r="B103" s="453" t="s">
        <v>18</v>
      </c>
      <c r="C103" s="330" t="s">
        <v>94</v>
      </c>
      <c r="D103" s="327">
        <v>12755</v>
      </c>
      <c r="E103" s="327">
        <v>12865</v>
      </c>
      <c r="F103" s="327">
        <v>12865</v>
      </c>
      <c r="G103" s="327">
        <v>12865</v>
      </c>
      <c r="H103" s="327">
        <v>12865</v>
      </c>
      <c r="I103" s="357"/>
      <c r="J103" s="734"/>
    </row>
    <row r="104" spans="1:11" s="48" customFormat="1" ht="12.75" x14ac:dyDescent="0.2">
      <c r="A104" s="452">
        <v>914</v>
      </c>
      <c r="B104" s="453"/>
      <c r="C104" s="135" t="s">
        <v>394</v>
      </c>
      <c r="D104" s="325">
        <v>12755</v>
      </c>
      <c r="E104" s="148">
        <v>12865</v>
      </c>
      <c r="F104" s="69">
        <v>12865</v>
      </c>
      <c r="G104" s="69">
        <v>12865</v>
      </c>
      <c r="H104" s="69">
        <v>12865</v>
      </c>
      <c r="I104" s="69"/>
      <c r="J104" s="38"/>
    </row>
    <row r="105" spans="1:11" s="50" customFormat="1" ht="12.75" x14ac:dyDescent="0.2">
      <c r="A105" s="452">
        <v>914</v>
      </c>
      <c r="B105" s="453" t="s">
        <v>22</v>
      </c>
      <c r="C105" s="330" t="s">
        <v>95</v>
      </c>
      <c r="D105" s="327">
        <v>6625</v>
      </c>
      <c r="E105" s="327">
        <v>10275</v>
      </c>
      <c r="F105" s="327">
        <v>10275</v>
      </c>
      <c r="G105" s="327">
        <v>9275</v>
      </c>
      <c r="H105" s="327">
        <v>9275</v>
      </c>
      <c r="I105" s="357"/>
      <c r="J105" s="734"/>
    </row>
    <row r="106" spans="1:11" s="50" customFormat="1" ht="12.75" x14ac:dyDescent="0.2">
      <c r="A106" s="452">
        <v>914</v>
      </c>
      <c r="B106" s="453"/>
      <c r="C106" s="343" t="s">
        <v>251</v>
      </c>
      <c r="D106" s="344">
        <v>2300</v>
      </c>
      <c r="E106" s="345">
        <v>2800</v>
      </c>
      <c r="F106" s="346">
        <v>2800</v>
      </c>
      <c r="G106" s="346">
        <v>2800</v>
      </c>
      <c r="H106" s="346">
        <v>2800</v>
      </c>
      <c r="I106" s="346"/>
      <c r="J106" s="745"/>
    </row>
    <row r="107" spans="1:11" s="51" customFormat="1" ht="12.75" x14ac:dyDescent="0.2">
      <c r="A107" s="452">
        <v>914</v>
      </c>
      <c r="B107" s="453"/>
      <c r="C107" s="343" t="s">
        <v>775</v>
      </c>
      <c r="D107" s="344">
        <v>1000</v>
      </c>
      <c r="E107" s="345">
        <v>1000</v>
      </c>
      <c r="F107" s="346">
        <v>1000</v>
      </c>
      <c r="G107" s="346">
        <v>1000</v>
      </c>
      <c r="H107" s="346">
        <v>1000</v>
      </c>
      <c r="I107" s="346"/>
      <c r="J107" s="745"/>
    </row>
    <row r="108" spans="1:11" s="51" customFormat="1" ht="12.75" x14ac:dyDescent="0.2">
      <c r="A108" s="452">
        <v>914</v>
      </c>
      <c r="B108" s="453"/>
      <c r="C108" s="343" t="s">
        <v>203</v>
      </c>
      <c r="D108" s="344">
        <v>400</v>
      </c>
      <c r="E108" s="345">
        <v>500</v>
      </c>
      <c r="F108" s="346">
        <v>500</v>
      </c>
      <c r="G108" s="346">
        <v>500</v>
      </c>
      <c r="H108" s="346">
        <v>500</v>
      </c>
      <c r="I108" s="346"/>
      <c r="J108" s="745"/>
    </row>
    <row r="109" spans="1:11" s="51" customFormat="1" ht="12.75" x14ac:dyDescent="0.2">
      <c r="A109" s="452">
        <v>914</v>
      </c>
      <c r="B109" s="453"/>
      <c r="C109" s="343" t="s">
        <v>160</v>
      </c>
      <c r="D109" s="344">
        <v>500</v>
      </c>
      <c r="E109" s="345">
        <v>500</v>
      </c>
      <c r="F109" s="346">
        <v>500</v>
      </c>
      <c r="G109" s="346">
        <v>500</v>
      </c>
      <c r="H109" s="346">
        <v>500</v>
      </c>
      <c r="I109" s="337"/>
      <c r="J109" s="738"/>
    </row>
    <row r="110" spans="1:11" s="51" customFormat="1" ht="12.75" x14ac:dyDescent="0.2">
      <c r="A110" s="452">
        <v>914</v>
      </c>
      <c r="B110" s="453"/>
      <c r="C110" s="154" t="s">
        <v>510</v>
      </c>
      <c r="D110" s="344">
        <v>700</v>
      </c>
      <c r="E110" s="345">
        <v>900</v>
      </c>
      <c r="F110" s="346">
        <v>900</v>
      </c>
      <c r="G110" s="346">
        <v>900</v>
      </c>
      <c r="H110" s="346">
        <v>900</v>
      </c>
      <c r="I110" s="337"/>
      <c r="J110" s="738"/>
    </row>
    <row r="111" spans="1:11" s="51" customFormat="1" ht="12.75" x14ac:dyDescent="0.2">
      <c r="A111" s="452">
        <v>914</v>
      </c>
      <c r="B111" s="453"/>
      <c r="C111" s="154" t="s">
        <v>399</v>
      </c>
      <c r="D111" s="335">
        <v>1725</v>
      </c>
      <c r="E111" s="336">
        <v>4575</v>
      </c>
      <c r="F111" s="337">
        <v>4575</v>
      </c>
      <c r="G111" s="337">
        <v>3575</v>
      </c>
      <c r="H111" s="337">
        <v>3575</v>
      </c>
      <c r="I111" s="337"/>
      <c r="J111" s="738"/>
      <c r="K111" s="716"/>
    </row>
    <row r="112" spans="1:11" s="51" customFormat="1" ht="12.75" x14ac:dyDescent="0.2">
      <c r="A112" s="452">
        <v>914</v>
      </c>
      <c r="B112" s="453" t="s">
        <v>26</v>
      </c>
      <c r="C112" s="330" t="s">
        <v>102</v>
      </c>
      <c r="D112" s="327">
        <v>5209</v>
      </c>
      <c r="E112" s="327">
        <v>4842</v>
      </c>
      <c r="F112" s="327">
        <v>5125</v>
      </c>
      <c r="G112" s="327">
        <v>5175</v>
      </c>
      <c r="H112" s="327">
        <v>5225</v>
      </c>
      <c r="I112" s="357"/>
      <c r="J112" s="734"/>
    </row>
    <row r="113" spans="1:11" s="50" customFormat="1" ht="12.75" x14ac:dyDescent="0.2">
      <c r="A113" s="452">
        <v>914</v>
      </c>
      <c r="B113" s="453"/>
      <c r="C113" s="154" t="s">
        <v>511</v>
      </c>
      <c r="D113" s="325">
        <v>444</v>
      </c>
      <c r="E113" s="232">
        <v>462</v>
      </c>
      <c r="F113" s="350">
        <v>600</v>
      </c>
      <c r="G113" s="350">
        <v>650</v>
      </c>
      <c r="H113" s="350">
        <v>700</v>
      </c>
      <c r="I113" s="69"/>
      <c r="J113" s="38"/>
    </row>
    <row r="114" spans="1:11" s="51" customFormat="1" ht="12.75" customHeight="1" x14ac:dyDescent="0.2">
      <c r="A114" s="452">
        <v>914</v>
      </c>
      <c r="B114" s="453"/>
      <c r="C114" s="154" t="s">
        <v>402</v>
      </c>
      <c r="D114" s="325">
        <v>3665</v>
      </c>
      <c r="E114" s="232">
        <v>2830</v>
      </c>
      <c r="F114" s="350">
        <v>3275</v>
      </c>
      <c r="G114" s="350">
        <v>3275</v>
      </c>
      <c r="H114" s="350">
        <v>3275</v>
      </c>
      <c r="I114" s="69"/>
      <c r="J114" s="38"/>
    </row>
    <row r="115" spans="1:11" s="50" customFormat="1" ht="12.75" x14ac:dyDescent="0.2">
      <c r="A115" s="452">
        <v>914</v>
      </c>
      <c r="B115" s="453"/>
      <c r="C115" s="154" t="s">
        <v>399</v>
      </c>
      <c r="D115" s="325">
        <v>1100</v>
      </c>
      <c r="E115" s="232">
        <v>1550</v>
      </c>
      <c r="F115" s="350">
        <v>1250</v>
      </c>
      <c r="G115" s="350">
        <v>1250</v>
      </c>
      <c r="H115" s="350">
        <v>1250</v>
      </c>
      <c r="I115" s="69"/>
      <c r="J115" s="38"/>
      <c r="K115" s="717"/>
    </row>
    <row r="116" spans="1:11" s="50" customFormat="1" ht="12.75" x14ac:dyDescent="0.2">
      <c r="A116" s="452">
        <v>914</v>
      </c>
      <c r="B116" s="453"/>
      <c r="C116" s="224"/>
      <c r="D116" s="325"/>
      <c r="E116" s="148"/>
      <c r="F116" s="69"/>
      <c r="G116" s="69"/>
      <c r="H116" s="69"/>
      <c r="I116" s="69"/>
      <c r="J116" s="38"/>
    </row>
    <row r="117" spans="1:11" s="50" customFormat="1" ht="12.75" x14ac:dyDescent="0.2">
      <c r="A117" s="452">
        <v>914</v>
      </c>
      <c r="B117" s="453" t="s">
        <v>29</v>
      </c>
      <c r="C117" s="330" t="s">
        <v>323</v>
      </c>
      <c r="D117" s="327">
        <v>3945.43</v>
      </c>
      <c r="E117" s="327">
        <v>4442.0929999999998</v>
      </c>
      <c r="F117" s="327">
        <v>4442.0929999999998</v>
      </c>
      <c r="G117" s="327">
        <v>4442.0929999999998</v>
      </c>
      <c r="H117" s="327">
        <v>4442.0929999999998</v>
      </c>
      <c r="I117" s="357"/>
      <c r="J117" s="734"/>
    </row>
    <row r="118" spans="1:11" s="50" customFormat="1" ht="12.75" x14ac:dyDescent="0.2">
      <c r="A118" s="452">
        <v>914</v>
      </c>
      <c r="B118" s="453"/>
      <c r="C118" s="154" t="s">
        <v>400</v>
      </c>
      <c r="D118" s="634">
        <v>762.43</v>
      </c>
      <c r="E118" s="232">
        <v>802.09299999999996</v>
      </c>
      <c r="F118" s="378">
        <v>802.09299999999996</v>
      </c>
      <c r="G118" s="350">
        <v>802.09299999999996</v>
      </c>
      <c r="H118" s="350">
        <v>802.09299999999996</v>
      </c>
      <c r="I118" s="127"/>
      <c r="J118" s="737"/>
    </row>
    <row r="119" spans="1:11" s="50" customFormat="1" ht="12.75" x14ac:dyDescent="0.2">
      <c r="A119" s="452">
        <v>914</v>
      </c>
      <c r="B119" s="453"/>
      <c r="C119" s="721" t="s">
        <v>403</v>
      </c>
      <c r="D119" s="634">
        <v>3153</v>
      </c>
      <c r="E119" s="232">
        <v>3610</v>
      </c>
      <c r="F119" s="378">
        <v>3610</v>
      </c>
      <c r="G119" s="350">
        <v>3610</v>
      </c>
      <c r="H119" s="350">
        <v>3610</v>
      </c>
      <c r="I119" s="337"/>
      <c r="J119" s="738"/>
    </row>
    <row r="120" spans="1:11" s="48" customFormat="1" ht="12.75" x14ac:dyDescent="0.2">
      <c r="A120" s="452">
        <v>914</v>
      </c>
      <c r="B120" s="453"/>
      <c r="C120" s="154" t="s">
        <v>764</v>
      </c>
      <c r="D120" s="634">
        <v>30</v>
      </c>
      <c r="E120" s="232">
        <v>30</v>
      </c>
      <c r="F120" s="378">
        <v>30</v>
      </c>
      <c r="G120" s="350">
        <v>30</v>
      </c>
      <c r="H120" s="350">
        <v>30</v>
      </c>
      <c r="I120" s="346"/>
      <c r="J120" s="42"/>
    </row>
    <row r="121" spans="1:11" s="48" customFormat="1" ht="12.75" x14ac:dyDescent="0.2">
      <c r="A121" s="452">
        <v>914</v>
      </c>
      <c r="B121" s="453" t="s">
        <v>30</v>
      </c>
      <c r="C121" s="330" t="s">
        <v>96</v>
      </c>
      <c r="D121" s="327">
        <v>18344</v>
      </c>
      <c r="E121" s="327">
        <v>21430</v>
      </c>
      <c r="F121" s="327">
        <v>22530</v>
      </c>
      <c r="G121" s="327">
        <v>23530</v>
      </c>
      <c r="H121" s="327">
        <v>24580</v>
      </c>
      <c r="I121" s="357"/>
      <c r="J121" s="734"/>
    </row>
    <row r="122" spans="1:11" s="48" customFormat="1" ht="12.75" x14ac:dyDescent="0.2">
      <c r="A122" s="452">
        <v>914</v>
      </c>
      <c r="B122" s="453"/>
      <c r="C122" s="135" t="s">
        <v>299</v>
      </c>
      <c r="D122" s="325">
        <v>10000</v>
      </c>
      <c r="E122" s="148">
        <v>11000</v>
      </c>
      <c r="F122" s="248">
        <v>12000</v>
      </c>
      <c r="G122" s="69">
        <v>13000</v>
      </c>
      <c r="H122" s="69">
        <v>14000</v>
      </c>
      <c r="I122" s="69"/>
      <c r="J122" s="38"/>
    </row>
    <row r="123" spans="1:11" s="48" customFormat="1" ht="12.75" x14ac:dyDescent="0.2">
      <c r="A123" s="452">
        <v>914</v>
      </c>
      <c r="B123" s="453"/>
      <c r="C123" s="334" t="s">
        <v>177</v>
      </c>
      <c r="D123" s="326"/>
      <c r="E123" s="141"/>
      <c r="F123" s="127"/>
      <c r="G123" s="127"/>
      <c r="H123" s="127"/>
      <c r="I123" s="127"/>
      <c r="J123" s="737"/>
    </row>
    <row r="124" spans="1:11" s="48" customFormat="1" ht="12.75" x14ac:dyDescent="0.2">
      <c r="A124" s="452">
        <v>914</v>
      </c>
      <c r="B124" s="453"/>
      <c r="C124" s="266" t="s">
        <v>277</v>
      </c>
      <c r="D124" s="335">
        <v>10000</v>
      </c>
      <c r="E124" s="336">
        <v>11000</v>
      </c>
      <c r="F124" s="347">
        <v>12000</v>
      </c>
      <c r="G124" s="347">
        <v>13000</v>
      </c>
      <c r="H124" s="347">
        <v>14000</v>
      </c>
      <c r="I124" s="347"/>
      <c r="J124" s="746"/>
    </row>
    <row r="125" spans="1:11" s="48" customFormat="1" ht="12.75" x14ac:dyDescent="0.2">
      <c r="A125" s="452">
        <v>914</v>
      </c>
      <c r="B125" s="453"/>
      <c r="C125" s="135" t="s">
        <v>298</v>
      </c>
      <c r="D125" s="325">
        <v>8244</v>
      </c>
      <c r="E125" s="663">
        <v>10310</v>
      </c>
      <c r="F125" s="69">
        <v>10310</v>
      </c>
      <c r="G125" s="69">
        <v>10310</v>
      </c>
      <c r="H125" s="69">
        <v>10310</v>
      </c>
      <c r="I125" s="69"/>
      <c r="J125" s="38"/>
    </row>
    <row r="126" spans="1:11" s="48" customFormat="1" ht="12.75" x14ac:dyDescent="0.2">
      <c r="A126" s="452">
        <v>914</v>
      </c>
      <c r="B126" s="453"/>
      <c r="C126" s="334" t="s">
        <v>177</v>
      </c>
      <c r="D126" s="335"/>
      <c r="E126" s="336"/>
      <c r="F126" s="337"/>
      <c r="G126" s="337"/>
      <c r="H126" s="337"/>
      <c r="I126" s="337"/>
      <c r="J126" s="738"/>
      <c r="K126" s="718"/>
    </row>
    <row r="127" spans="1:11" s="48" customFormat="1" ht="12.75" x14ac:dyDescent="0.2">
      <c r="A127" s="452">
        <v>914</v>
      </c>
      <c r="B127" s="453"/>
      <c r="C127" s="632" t="s">
        <v>275</v>
      </c>
      <c r="D127" s="634">
        <v>270</v>
      </c>
      <c r="E127" s="232">
        <v>270</v>
      </c>
      <c r="F127" s="350">
        <v>270</v>
      </c>
      <c r="G127" s="350">
        <v>270</v>
      </c>
      <c r="H127" s="350">
        <v>270</v>
      </c>
      <c r="I127" s="347"/>
      <c r="J127" s="746"/>
    </row>
    <row r="128" spans="1:11" s="48" customFormat="1" ht="12.75" x14ac:dyDescent="0.2">
      <c r="A128" s="452">
        <v>914</v>
      </c>
      <c r="B128" s="453"/>
      <c r="C128" s="633" t="s">
        <v>291</v>
      </c>
      <c r="D128" s="634">
        <v>300</v>
      </c>
      <c r="E128" s="232">
        <v>400</v>
      </c>
      <c r="F128" s="350">
        <v>400</v>
      </c>
      <c r="G128" s="350">
        <v>400</v>
      </c>
      <c r="H128" s="350">
        <v>400</v>
      </c>
      <c r="I128" s="347"/>
      <c r="J128" s="746"/>
    </row>
    <row r="129" spans="1:10" s="48" customFormat="1" ht="12.75" x14ac:dyDescent="0.2">
      <c r="A129" s="452">
        <v>914</v>
      </c>
      <c r="B129" s="453"/>
      <c r="C129" s="633" t="s">
        <v>274</v>
      </c>
      <c r="D129" s="634">
        <v>460</v>
      </c>
      <c r="E129" s="232">
        <v>500</v>
      </c>
      <c r="F129" s="350">
        <v>500</v>
      </c>
      <c r="G129" s="350">
        <v>500</v>
      </c>
      <c r="H129" s="350">
        <v>500</v>
      </c>
      <c r="I129" s="347"/>
      <c r="J129" s="746"/>
    </row>
    <row r="130" spans="1:10" s="48" customFormat="1" ht="12.75" x14ac:dyDescent="0.2">
      <c r="A130" s="452">
        <v>914</v>
      </c>
      <c r="B130" s="453"/>
      <c r="C130" s="633" t="s">
        <v>384</v>
      </c>
      <c r="D130" s="634">
        <v>30</v>
      </c>
      <c r="E130" s="232">
        <v>40</v>
      </c>
      <c r="F130" s="350">
        <v>40</v>
      </c>
      <c r="G130" s="350">
        <v>40</v>
      </c>
      <c r="H130" s="350">
        <v>40</v>
      </c>
      <c r="I130" s="347"/>
      <c r="J130" s="746"/>
    </row>
    <row r="131" spans="1:10" s="48" customFormat="1" ht="12.75" x14ac:dyDescent="0.2">
      <c r="A131" s="452">
        <v>914</v>
      </c>
      <c r="B131" s="453"/>
      <c r="C131" s="633" t="s">
        <v>286</v>
      </c>
      <c r="D131" s="634">
        <v>4184</v>
      </c>
      <c r="E131" s="232">
        <v>5000</v>
      </c>
      <c r="F131" s="350">
        <v>5000</v>
      </c>
      <c r="G131" s="350">
        <v>5000</v>
      </c>
      <c r="H131" s="350">
        <v>5000</v>
      </c>
      <c r="I131" s="347"/>
      <c r="J131" s="747"/>
    </row>
    <row r="132" spans="1:10" s="50" customFormat="1" ht="12.75" x14ac:dyDescent="0.2">
      <c r="A132" s="452">
        <v>914</v>
      </c>
      <c r="B132" s="453"/>
      <c r="C132" s="633" t="s">
        <v>385</v>
      </c>
      <c r="D132" s="634">
        <v>100</v>
      </c>
      <c r="E132" s="232">
        <v>100</v>
      </c>
      <c r="F132" s="350">
        <v>100</v>
      </c>
      <c r="G132" s="350">
        <v>100</v>
      </c>
      <c r="H132" s="350">
        <v>100</v>
      </c>
      <c r="I132" s="347"/>
      <c r="J132" s="746"/>
    </row>
    <row r="133" spans="1:10" s="48" customFormat="1" ht="12.75" x14ac:dyDescent="0.2">
      <c r="A133" s="452">
        <v>914</v>
      </c>
      <c r="B133" s="453"/>
      <c r="C133" s="633" t="s">
        <v>276</v>
      </c>
      <c r="D133" s="634">
        <v>500</v>
      </c>
      <c r="E133" s="232">
        <v>500</v>
      </c>
      <c r="F133" s="350">
        <v>500</v>
      </c>
      <c r="G133" s="350">
        <v>500</v>
      </c>
      <c r="H133" s="350">
        <v>500</v>
      </c>
      <c r="I133" s="347"/>
      <c r="J133" s="747"/>
    </row>
    <row r="134" spans="1:10" s="50" customFormat="1" ht="12.75" x14ac:dyDescent="0.2">
      <c r="A134" s="452">
        <v>914</v>
      </c>
      <c r="B134" s="453"/>
      <c r="C134" s="633" t="s">
        <v>582</v>
      </c>
      <c r="D134" s="634">
        <v>500</v>
      </c>
      <c r="E134" s="232">
        <v>500</v>
      </c>
      <c r="F134" s="350">
        <v>500</v>
      </c>
      <c r="G134" s="350">
        <v>500</v>
      </c>
      <c r="H134" s="350">
        <v>500</v>
      </c>
      <c r="I134" s="347"/>
      <c r="J134" s="746"/>
    </row>
    <row r="135" spans="1:10" s="50" customFormat="1" ht="12.75" x14ac:dyDescent="0.2">
      <c r="A135" s="452">
        <v>914</v>
      </c>
      <c r="B135" s="453"/>
      <c r="C135" s="633" t="s">
        <v>386</v>
      </c>
      <c r="D135" s="634">
        <v>400</v>
      </c>
      <c r="E135" s="232">
        <v>1500</v>
      </c>
      <c r="F135" s="350">
        <v>1500</v>
      </c>
      <c r="G135" s="350">
        <v>1500</v>
      </c>
      <c r="H135" s="350">
        <v>1500</v>
      </c>
      <c r="I135" s="347"/>
      <c r="J135" s="746"/>
    </row>
    <row r="136" spans="1:10" s="48" customFormat="1" ht="12.75" x14ac:dyDescent="0.2">
      <c r="A136" s="452">
        <v>914</v>
      </c>
      <c r="B136" s="453"/>
      <c r="C136" s="633" t="s">
        <v>475</v>
      </c>
      <c r="D136" s="634">
        <v>500</v>
      </c>
      <c r="E136" s="232">
        <v>500</v>
      </c>
      <c r="F136" s="350">
        <v>500</v>
      </c>
      <c r="G136" s="350">
        <v>500</v>
      </c>
      <c r="H136" s="350">
        <v>500</v>
      </c>
      <c r="I136" s="347"/>
      <c r="J136" s="746"/>
    </row>
    <row r="137" spans="1:10" s="48" customFormat="1" ht="12.75" x14ac:dyDescent="0.2">
      <c r="A137" s="452">
        <v>914</v>
      </c>
      <c r="B137" s="453"/>
      <c r="C137" s="633" t="s">
        <v>584</v>
      </c>
      <c r="D137" s="634">
        <v>500</v>
      </c>
      <c r="E137" s="232">
        <v>1000</v>
      </c>
      <c r="F137" s="350">
        <v>1000</v>
      </c>
      <c r="G137" s="350">
        <v>1000</v>
      </c>
      <c r="H137" s="350">
        <v>1000</v>
      </c>
      <c r="I137" s="347"/>
      <c r="J137" s="746"/>
    </row>
    <row r="138" spans="1:10" s="48" customFormat="1" ht="12.75" x14ac:dyDescent="0.2">
      <c r="A138" s="452">
        <v>914</v>
      </c>
      <c r="B138" s="453"/>
      <c r="C138" s="633" t="s">
        <v>583</v>
      </c>
      <c r="D138" s="634">
        <v>500</v>
      </c>
      <c r="E138" s="232"/>
      <c r="F138" s="350"/>
      <c r="G138" s="350"/>
      <c r="H138" s="350"/>
      <c r="I138" s="347"/>
      <c r="J138" s="746"/>
    </row>
    <row r="139" spans="1:10" s="48" customFormat="1" ht="12.75" x14ac:dyDescent="0.2">
      <c r="A139" s="452">
        <v>914</v>
      </c>
      <c r="B139" s="453"/>
      <c r="C139" s="135" t="s">
        <v>404</v>
      </c>
      <c r="D139" s="325">
        <v>100</v>
      </c>
      <c r="E139" s="148">
        <v>120</v>
      </c>
      <c r="F139" s="69">
        <v>220</v>
      </c>
      <c r="G139" s="69">
        <v>220</v>
      </c>
      <c r="H139" s="69">
        <v>270</v>
      </c>
      <c r="I139" s="127"/>
      <c r="J139" s="737"/>
    </row>
    <row r="140" spans="1:10" s="48" customFormat="1" ht="12.75" x14ac:dyDescent="0.2">
      <c r="A140" s="452">
        <v>914</v>
      </c>
      <c r="B140" s="453"/>
      <c r="C140" s="135"/>
      <c r="D140" s="326"/>
      <c r="E140" s="141"/>
      <c r="F140" s="127"/>
      <c r="G140" s="127"/>
      <c r="H140" s="127"/>
      <c r="I140" s="127"/>
      <c r="J140" s="737"/>
    </row>
    <row r="141" spans="1:10" s="48" customFormat="1" ht="12.75" x14ac:dyDescent="0.2">
      <c r="A141" s="452">
        <v>914</v>
      </c>
      <c r="B141" s="453" t="s">
        <v>33</v>
      </c>
      <c r="C141" s="330" t="s">
        <v>97</v>
      </c>
      <c r="D141" s="323">
        <v>12721.2</v>
      </c>
      <c r="E141" s="323">
        <v>12591.2</v>
      </c>
      <c r="F141" s="323">
        <v>12571.2</v>
      </c>
      <c r="G141" s="323">
        <v>13141.2</v>
      </c>
      <c r="H141" s="323">
        <v>12321.2</v>
      </c>
      <c r="I141" s="368"/>
      <c r="J141" s="42"/>
    </row>
    <row r="142" spans="1:10" s="48" customFormat="1" ht="12.75" x14ac:dyDescent="0.2">
      <c r="A142" s="452">
        <v>914</v>
      </c>
      <c r="B142" s="453"/>
      <c r="C142" s="135" t="s">
        <v>405</v>
      </c>
      <c r="D142" s="335">
        <v>391.2</v>
      </c>
      <c r="E142" s="336">
        <v>491.2</v>
      </c>
      <c r="F142" s="337">
        <v>491.2</v>
      </c>
      <c r="G142" s="337">
        <v>491.2</v>
      </c>
      <c r="H142" s="337">
        <v>491.2</v>
      </c>
      <c r="I142" s="69"/>
      <c r="J142" s="38"/>
    </row>
    <row r="143" spans="1:10" s="48" customFormat="1" ht="22.5" x14ac:dyDescent="0.2">
      <c r="A143" s="452">
        <v>914</v>
      </c>
      <c r="B143" s="453"/>
      <c r="C143" s="268" t="s">
        <v>387</v>
      </c>
      <c r="D143" s="335">
        <v>1600</v>
      </c>
      <c r="E143" s="336">
        <v>1600</v>
      </c>
      <c r="F143" s="337">
        <v>1600</v>
      </c>
      <c r="G143" s="337">
        <v>1600</v>
      </c>
      <c r="H143" s="337">
        <v>1600</v>
      </c>
      <c r="I143" s="69"/>
      <c r="J143" s="38"/>
    </row>
    <row r="144" spans="1:10" s="48" customFormat="1" ht="12.75" x14ac:dyDescent="0.2">
      <c r="A144" s="452">
        <v>914</v>
      </c>
      <c r="B144" s="453"/>
      <c r="C144" s="268" t="s">
        <v>388</v>
      </c>
      <c r="D144" s="335">
        <v>2000</v>
      </c>
      <c r="E144" s="336">
        <v>2000</v>
      </c>
      <c r="F144" s="337">
        <v>2000</v>
      </c>
      <c r="G144" s="337">
        <v>2000</v>
      </c>
      <c r="H144" s="337">
        <v>2000</v>
      </c>
      <c r="I144" s="69"/>
      <c r="J144" s="38"/>
    </row>
    <row r="145" spans="1:11" s="48" customFormat="1" ht="22.5" x14ac:dyDescent="0.2">
      <c r="A145" s="452">
        <v>914</v>
      </c>
      <c r="B145" s="453"/>
      <c r="C145" s="268" t="s">
        <v>389</v>
      </c>
      <c r="D145" s="335">
        <v>1700</v>
      </c>
      <c r="E145" s="336">
        <v>1700</v>
      </c>
      <c r="F145" s="337">
        <v>1700</v>
      </c>
      <c r="G145" s="337">
        <v>1700</v>
      </c>
      <c r="H145" s="337">
        <v>1700</v>
      </c>
      <c r="I145" s="348"/>
      <c r="J145" s="748"/>
    </row>
    <row r="146" spans="1:11" s="48" customFormat="1" ht="45" x14ac:dyDescent="0.2">
      <c r="A146" s="452">
        <v>914</v>
      </c>
      <c r="B146" s="453"/>
      <c r="C146" s="268" t="s">
        <v>390</v>
      </c>
      <c r="D146" s="335">
        <v>1450</v>
      </c>
      <c r="E146" s="336">
        <v>1450</v>
      </c>
      <c r="F146" s="337">
        <v>1450</v>
      </c>
      <c r="G146" s="337">
        <v>1450</v>
      </c>
      <c r="H146" s="337">
        <v>1450</v>
      </c>
      <c r="I146" s="348"/>
      <c r="J146" s="748"/>
    </row>
    <row r="147" spans="1:11" s="48" customFormat="1" ht="22.5" x14ac:dyDescent="0.2">
      <c r="A147" s="452">
        <v>914</v>
      </c>
      <c r="B147" s="453"/>
      <c r="C147" s="268" t="s">
        <v>278</v>
      </c>
      <c r="D147" s="335">
        <v>2000</v>
      </c>
      <c r="E147" s="336">
        <v>1500</v>
      </c>
      <c r="F147" s="337">
        <v>1500</v>
      </c>
      <c r="G147" s="337">
        <v>1500</v>
      </c>
      <c r="H147" s="337">
        <v>1500</v>
      </c>
      <c r="I147" s="348"/>
      <c r="J147" s="748"/>
    </row>
    <row r="148" spans="1:11" s="48" customFormat="1" ht="12.75" x14ac:dyDescent="0.2">
      <c r="A148" s="452">
        <v>914</v>
      </c>
      <c r="B148" s="453"/>
      <c r="C148" s="154" t="s">
        <v>399</v>
      </c>
      <c r="D148" s="335">
        <v>3050</v>
      </c>
      <c r="E148" s="336">
        <v>3420</v>
      </c>
      <c r="F148" s="337">
        <v>3150</v>
      </c>
      <c r="G148" s="337">
        <v>3720</v>
      </c>
      <c r="H148" s="337">
        <v>3150</v>
      </c>
      <c r="I148" s="69"/>
      <c r="J148" s="38"/>
    </row>
    <row r="149" spans="1:11" s="48" customFormat="1" ht="12.75" x14ac:dyDescent="0.2">
      <c r="A149" s="452">
        <v>914</v>
      </c>
      <c r="B149" s="453"/>
      <c r="C149" s="135" t="s">
        <v>409</v>
      </c>
      <c r="D149" s="325">
        <v>530</v>
      </c>
      <c r="E149" s="148">
        <v>430</v>
      </c>
      <c r="F149" s="69">
        <v>680</v>
      </c>
      <c r="G149" s="69">
        <v>680</v>
      </c>
      <c r="H149" s="69">
        <v>430</v>
      </c>
      <c r="I149" s="69"/>
      <c r="J149" s="38"/>
      <c r="K149" s="718"/>
    </row>
    <row r="150" spans="1:11" s="48" customFormat="1" ht="12.75" x14ac:dyDescent="0.2">
      <c r="A150" s="452">
        <v>914</v>
      </c>
      <c r="B150" s="453"/>
      <c r="C150" s="334" t="s">
        <v>177</v>
      </c>
      <c r="D150" s="335"/>
      <c r="E150" s="336"/>
      <c r="F150" s="337"/>
      <c r="G150" s="337"/>
      <c r="H150" s="337"/>
      <c r="I150" s="337"/>
      <c r="J150" s="738"/>
    </row>
    <row r="151" spans="1:11" s="48" customFormat="1" ht="12.75" x14ac:dyDescent="0.2">
      <c r="A151" s="452">
        <v>914</v>
      </c>
      <c r="B151" s="453"/>
      <c r="C151" s="266" t="s">
        <v>204</v>
      </c>
      <c r="D151" s="335">
        <v>100</v>
      </c>
      <c r="E151" s="336">
        <v>0</v>
      </c>
      <c r="F151" s="337">
        <v>0</v>
      </c>
      <c r="G151" s="337">
        <v>0</v>
      </c>
      <c r="H151" s="337">
        <v>0</v>
      </c>
      <c r="I151" s="348"/>
      <c r="J151" s="748"/>
    </row>
    <row r="152" spans="1:11" s="48" customFormat="1" ht="12.75" x14ac:dyDescent="0.2">
      <c r="A152" s="452">
        <v>914</v>
      </c>
      <c r="B152" s="453"/>
      <c r="C152" s="266" t="s">
        <v>223</v>
      </c>
      <c r="D152" s="335">
        <v>50</v>
      </c>
      <c r="E152" s="336">
        <v>50</v>
      </c>
      <c r="F152" s="337">
        <v>50</v>
      </c>
      <c r="G152" s="337">
        <v>50</v>
      </c>
      <c r="H152" s="337">
        <v>50</v>
      </c>
      <c r="I152" s="348"/>
      <c r="J152" s="748"/>
    </row>
    <row r="153" spans="1:11" s="48" customFormat="1" ht="12.75" x14ac:dyDescent="0.2">
      <c r="A153" s="452">
        <v>914</v>
      </c>
      <c r="B153" s="453"/>
      <c r="C153" s="266" t="s">
        <v>224</v>
      </c>
      <c r="D153" s="335">
        <v>180</v>
      </c>
      <c r="E153" s="336">
        <v>180</v>
      </c>
      <c r="F153" s="337">
        <v>180</v>
      </c>
      <c r="G153" s="337">
        <v>180</v>
      </c>
      <c r="H153" s="337">
        <v>180</v>
      </c>
      <c r="I153" s="348"/>
      <c r="J153" s="748"/>
    </row>
    <row r="154" spans="1:11" s="48" customFormat="1" ht="22.5" x14ac:dyDescent="0.2">
      <c r="A154" s="452">
        <v>914</v>
      </c>
      <c r="B154" s="453"/>
      <c r="C154" s="266" t="s">
        <v>483</v>
      </c>
      <c r="D154" s="335">
        <v>100</v>
      </c>
      <c r="E154" s="336">
        <v>100</v>
      </c>
      <c r="F154" s="337">
        <v>100</v>
      </c>
      <c r="G154" s="337">
        <v>100</v>
      </c>
      <c r="H154" s="337">
        <v>100</v>
      </c>
      <c r="I154" s="348"/>
      <c r="J154" s="748"/>
    </row>
    <row r="155" spans="1:11" s="48" customFormat="1" ht="12.75" x14ac:dyDescent="0.2">
      <c r="A155" s="452">
        <v>914</v>
      </c>
      <c r="B155" s="453"/>
      <c r="C155" s="268" t="s">
        <v>519</v>
      </c>
      <c r="D155" s="335">
        <v>100</v>
      </c>
      <c r="E155" s="336">
        <v>100</v>
      </c>
      <c r="F155" s="337">
        <v>100</v>
      </c>
      <c r="G155" s="337">
        <v>100</v>
      </c>
      <c r="H155" s="337">
        <v>100</v>
      </c>
      <c r="I155" s="348"/>
      <c r="J155" s="748"/>
    </row>
    <row r="156" spans="1:11" s="48" customFormat="1" ht="12.75" x14ac:dyDescent="0.2">
      <c r="A156" s="452">
        <v>914</v>
      </c>
      <c r="B156" s="453"/>
      <c r="C156" s="268" t="s">
        <v>590</v>
      </c>
      <c r="D156" s="335"/>
      <c r="E156" s="336"/>
      <c r="F156" s="337">
        <v>250</v>
      </c>
      <c r="G156" s="337">
        <v>250</v>
      </c>
      <c r="H156" s="337">
        <v>0</v>
      </c>
      <c r="I156" s="348"/>
      <c r="J156" s="748"/>
    </row>
    <row r="157" spans="1:11" s="48" customFormat="1" ht="12.75" x14ac:dyDescent="0.2">
      <c r="A157" s="452">
        <v>914</v>
      </c>
      <c r="B157" s="453"/>
      <c r="C157" s="270"/>
      <c r="D157" s="335"/>
      <c r="E157" s="336"/>
      <c r="F157" s="348"/>
      <c r="G157" s="348"/>
      <c r="H157" s="348"/>
      <c r="I157" s="348"/>
      <c r="J157" s="748"/>
    </row>
    <row r="158" spans="1:11" s="50" customFormat="1" ht="12.75" x14ac:dyDescent="0.2">
      <c r="A158" s="452">
        <v>914</v>
      </c>
      <c r="B158" s="453" t="s">
        <v>37</v>
      </c>
      <c r="C158" s="330" t="s">
        <v>98</v>
      </c>
      <c r="D158" s="327">
        <v>4028.6800000000003</v>
      </c>
      <c r="E158" s="327">
        <v>4380.28</v>
      </c>
      <c r="F158" s="327">
        <v>4397.03</v>
      </c>
      <c r="G158" s="327">
        <v>4397.03</v>
      </c>
      <c r="H158" s="327">
        <v>4397.03</v>
      </c>
      <c r="I158" s="357"/>
      <c r="J158" s="734"/>
    </row>
    <row r="159" spans="1:11" s="48" customFormat="1" ht="12.75" x14ac:dyDescent="0.2">
      <c r="A159" s="452">
        <v>914</v>
      </c>
      <c r="B159" s="453"/>
      <c r="C159" s="135" t="s">
        <v>119</v>
      </c>
      <c r="D159" s="325">
        <v>1567.5</v>
      </c>
      <c r="E159" s="148">
        <v>1909.5</v>
      </c>
      <c r="F159" s="69">
        <v>1926.25</v>
      </c>
      <c r="G159" s="69">
        <v>1926.25</v>
      </c>
      <c r="H159" s="69">
        <v>1926.25</v>
      </c>
      <c r="I159" s="127"/>
      <c r="J159" s="737"/>
    </row>
    <row r="160" spans="1:11" s="48" customFormat="1" ht="12.75" x14ac:dyDescent="0.2">
      <c r="A160" s="452">
        <v>914</v>
      </c>
      <c r="B160" s="453"/>
      <c r="C160" s="228" t="s">
        <v>153</v>
      </c>
      <c r="D160" s="325">
        <v>62.4</v>
      </c>
      <c r="E160" s="148">
        <v>72</v>
      </c>
      <c r="F160" s="69">
        <v>72</v>
      </c>
      <c r="G160" s="69">
        <v>72</v>
      </c>
      <c r="H160" s="69">
        <v>72</v>
      </c>
      <c r="I160" s="127"/>
      <c r="J160" s="737"/>
    </row>
    <row r="161" spans="1:10" s="48" customFormat="1" ht="12.75" x14ac:dyDescent="0.2">
      <c r="A161" s="452">
        <v>914</v>
      </c>
      <c r="B161" s="453"/>
      <c r="C161" s="135" t="s">
        <v>406</v>
      </c>
      <c r="D161" s="325">
        <v>164.52</v>
      </c>
      <c r="E161" s="148">
        <v>164.52</v>
      </c>
      <c r="F161" s="69">
        <v>164.52</v>
      </c>
      <c r="G161" s="69">
        <v>164.52</v>
      </c>
      <c r="H161" s="69">
        <v>164.52</v>
      </c>
      <c r="I161" s="127"/>
      <c r="J161" s="737"/>
    </row>
    <row r="162" spans="1:10" s="48" customFormat="1" ht="12.75" x14ac:dyDescent="0.2">
      <c r="A162" s="452">
        <v>914</v>
      </c>
      <c r="B162" s="453"/>
      <c r="C162" s="135" t="s">
        <v>225</v>
      </c>
      <c r="D162" s="325">
        <v>600</v>
      </c>
      <c r="E162" s="148">
        <v>600</v>
      </c>
      <c r="F162" s="69">
        <v>600</v>
      </c>
      <c r="G162" s="69">
        <v>600</v>
      </c>
      <c r="H162" s="69">
        <v>600</v>
      </c>
      <c r="I162" s="127"/>
      <c r="J162" s="737"/>
    </row>
    <row r="163" spans="1:10" s="48" customFormat="1" ht="12.75" x14ac:dyDescent="0.2">
      <c r="A163" s="452">
        <v>914</v>
      </c>
      <c r="B163" s="453"/>
      <c r="C163" s="135" t="s">
        <v>407</v>
      </c>
      <c r="D163" s="325">
        <v>1000</v>
      </c>
      <c r="E163" s="148">
        <v>1000</v>
      </c>
      <c r="F163" s="69">
        <v>1000</v>
      </c>
      <c r="G163" s="69">
        <v>1000</v>
      </c>
      <c r="H163" s="69">
        <v>1000</v>
      </c>
      <c r="I163" s="127"/>
      <c r="J163" s="737"/>
    </row>
    <row r="164" spans="1:10" s="48" customFormat="1" ht="12.75" x14ac:dyDescent="0.2">
      <c r="A164" s="452">
        <v>914</v>
      </c>
      <c r="B164" s="453"/>
      <c r="C164" s="135" t="s">
        <v>369</v>
      </c>
      <c r="D164" s="325">
        <v>334.26</v>
      </c>
      <c r="E164" s="148">
        <v>334.26</v>
      </c>
      <c r="F164" s="69">
        <v>334.26</v>
      </c>
      <c r="G164" s="69">
        <v>334.26</v>
      </c>
      <c r="H164" s="69">
        <v>334.26</v>
      </c>
      <c r="I164" s="127"/>
      <c r="J164" s="737"/>
    </row>
    <row r="165" spans="1:10" s="48" customFormat="1" ht="12.75" x14ac:dyDescent="0.2">
      <c r="A165" s="452">
        <v>914</v>
      </c>
      <c r="B165" s="453"/>
      <c r="C165" s="135" t="s">
        <v>408</v>
      </c>
      <c r="D165" s="325">
        <v>300</v>
      </c>
      <c r="E165" s="148">
        <v>300</v>
      </c>
      <c r="F165" s="69">
        <v>300</v>
      </c>
      <c r="G165" s="69">
        <v>300</v>
      </c>
      <c r="H165" s="69">
        <v>300</v>
      </c>
      <c r="I165" s="127"/>
      <c r="J165" s="737"/>
    </row>
    <row r="166" spans="1:10" s="48" customFormat="1" ht="12.75" x14ac:dyDescent="0.2">
      <c r="A166" s="452">
        <v>914</v>
      </c>
      <c r="B166" s="453"/>
      <c r="C166" s="135" t="s">
        <v>409</v>
      </c>
      <c r="D166" s="325">
        <v>0</v>
      </c>
      <c r="E166" s="148">
        <v>0</v>
      </c>
      <c r="F166" s="69">
        <v>0</v>
      </c>
      <c r="G166" s="69">
        <v>0</v>
      </c>
      <c r="H166" s="69">
        <v>0</v>
      </c>
      <c r="I166" s="127"/>
      <c r="J166" s="737"/>
    </row>
    <row r="167" spans="1:10" s="48" customFormat="1" ht="12.75" x14ac:dyDescent="0.2">
      <c r="A167" s="452">
        <v>914</v>
      </c>
      <c r="B167" s="453"/>
      <c r="C167" s="154"/>
      <c r="D167" s="344"/>
      <c r="E167" s="345"/>
      <c r="F167" s="346"/>
      <c r="G167" s="346"/>
      <c r="H167" s="346"/>
      <c r="I167" s="346"/>
      <c r="J167" s="745"/>
    </row>
    <row r="168" spans="1:10" s="48" customFormat="1" ht="12.75" x14ac:dyDescent="0.2">
      <c r="A168" s="452">
        <v>914</v>
      </c>
      <c r="B168" s="453" t="s">
        <v>40</v>
      </c>
      <c r="C168" s="330" t="s">
        <v>99</v>
      </c>
      <c r="D168" s="327">
        <v>4750</v>
      </c>
      <c r="E168" s="327">
        <v>4750</v>
      </c>
      <c r="F168" s="327">
        <v>4750</v>
      </c>
      <c r="G168" s="327">
        <v>4750</v>
      </c>
      <c r="H168" s="327">
        <v>4750</v>
      </c>
      <c r="I168" s="357"/>
      <c r="J168" s="734"/>
    </row>
    <row r="169" spans="1:10" s="48" customFormat="1" ht="12.75" x14ac:dyDescent="0.2">
      <c r="A169" s="452">
        <v>914</v>
      </c>
      <c r="B169" s="453" t="s">
        <v>43</v>
      </c>
      <c r="C169" s="330" t="s">
        <v>183</v>
      </c>
      <c r="D169" s="327">
        <v>2340</v>
      </c>
      <c r="E169" s="327">
        <v>2340</v>
      </c>
      <c r="F169" s="327">
        <v>2340</v>
      </c>
      <c r="G169" s="327">
        <v>2315</v>
      </c>
      <c r="H169" s="327">
        <v>2315</v>
      </c>
      <c r="I169" s="357"/>
      <c r="J169" s="734"/>
    </row>
    <row r="170" spans="1:10" s="48" customFormat="1" ht="12.75" x14ac:dyDescent="0.2">
      <c r="A170" s="452">
        <v>914</v>
      </c>
      <c r="B170" s="453" t="s">
        <v>46</v>
      </c>
      <c r="C170" s="330" t="s">
        <v>182</v>
      </c>
      <c r="D170" s="327">
        <v>51494.76</v>
      </c>
      <c r="E170" s="327">
        <v>50109.760000000002</v>
      </c>
      <c r="F170" s="327">
        <v>52909.760000000002</v>
      </c>
      <c r="G170" s="327">
        <v>51409.760000000002</v>
      </c>
      <c r="H170" s="327">
        <v>51409.760000000002</v>
      </c>
      <c r="I170" s="357"/>
      <c r="J170" s="734"/>
    </row>
    <row r="171" spans="1:10" s="48" customFormat="1" ht="12.75" x14ac:dyDescent="0.2">
      <c r="A171" s="452">
        <v>914</v>
      </c>
      <c r="B171" s="453"/>
      <c r="C171" s="135" t="s">
        <v>410</v>
      </c>
      <c r="D171" s="326">
        <v>41594.76</v>
      </c>
      <c r="E171" s="141">
        <v>37959.760000000002</v>
      </c>
      <c r="F171" s="127">
        <v>37959.760000000002</v>
      </c>
      <c r="G171" s="127">
        <v>37959.760000000002</v>
      </c>
      <c r="H171" s="127">
        <v>37959.760000000002</v>
      </c>
      <c r="I171" s="127"/>
      <c r="J171" s="737"/>
    </row>
    <row r="172" spans="1:10" s="48" customFormat="1" ht="12.75" x14ac:dyDescent="0.2">
      <c r="A172" s="452">
        <v>914</v>
      </c>
      <c r="B172" s="453"/>
      <c r="C172" s="224" t="s">
        <v>366</v>
      </c>
      <c r="D172" s="326">
        <v>1000</v>
      </c>
      <c r="E172" s="141">
        <v>1700</v>
      </c>
      <c r="F172" s="127">
        <v>2000</v>
      </c>
      <c r="G172" s="127">
        <v>1500</v>
      </c>
      <c r="H172" s="127">
        <v>1500</v>
      </c>
      <c r="I172" s="127"/>
      <c r="J172" s="737"/>
    </row>
    <row r="173" spans="1:10" s="48" customFormat="1" ht="12.75" x14ac:dyDescent="0.2">
      <c r="A173" s="452">
        <v>914</v>
      </c>
      <c r="B173" s="453"/>
      <c r="C173" s="224" t="s">
        <v>448</v>
      </c>
      <c r="D173" s="326">
        <v>1000</v>
      </c>
      <c r="E173" s="141">
        <v>1300</v>
      </c>
      <c r="F173" s="127">
        <v>2500</v>
      </c>
      <c r="G173" s="127">
        <v>1500</v>
      </c>
      <c r="H173" s="127">
        <v>1500</v>
      </c>
      <c r="I173" s="127"/>
      <c r="J173" s="737"/>
    </row>
    <row r="174" spans="1:10" s="48" customFormat="1" ht="12.75" x14ac:dyDescent="0.2">
      <c r="A174" s="452">
        <v>914</v>
      </c>
      <c r="B174" s="453"/>
      <c r="C174" s="224" t="s">
        <v>280</v>
      </c>
      <c r="D174" s="326">
        <v>1200</v>
      </c>
      <c r="E174" s="141">
        <v>1200</v>
      </c>
      <c r="F174" s="127">
        <v>1200</v>
      </c>
      <c r="G174" s="127">
        <v>1200</v>
      </c>
      <c r="H174" s="127">
        <v>1200</v>
      </c>
      <c r="I174" s="127"/>
      <c r="J174" s="737"/>
    </row>
    <row r="175" spans="1:10" s="48" customFormat="1" ht="12.75" x14ac:dyDescent="0.2">
      <c r="A175" s="452">
        <v>914</v>
      </c>
      <c r="B175" s="453"/>
      <c r="C175" s="224" t="s">
        <v>226</v>
      </c>
      <c r="D175" s="326">
        <v>800</v>
      </c>
      <c r="E175" s="141">
        <v>800</v>
      </c>
      <c r="F175" s="127">
        <v>800</v>
      </c>
      <c r="G175" s="127">
        <v>800</v>
      </c>
      <c r="H175" s="127">
        <v>800</v>
      </c>
      <c r="I175" s="127"/>
      <c r="J175" s="737"/>
    </row>
    <row r="176" spans="1:10" s="48" customFormat="1" ht="12.75" x14ac:dyDescent="0.2">
      <c r="A176" s="452">
        <v>914</v>
      </c>
      <c r="B176" s="453"/>
      <c r="C176" s="224" t="s">
        <v>154</v>
      </c>
      <c r="D176" s="326">
        <v>1000</v>
      </c>
      <c r="E176" s="141">
        <v>1800</v>
      </c>
      <c r="F176" s="127">
        <v>1500</v>
      </c>
      <c r="G176" s="127">
        <v>1500</v>
      </c>
      <c r="H176" s="127">
        <v>1500</v>
      </c>
      <c r="I176" s="127"/>
      <c r="J176" s="737"/>
    </row>
    <row r="177" spans="1:10" s="48" customFormat="1" ht="12.75" x14ac:dyDescent="0.2">
      <c r="A177" s="452">
        <v>914</v>
      </c>
      <c r="B177" s="453"/>
      <c r="C177" s="224" t="s">
        <v>155</v>
      </c>
      <c r="D177" s="326">
        <v>200</v>
      </c>
      <c r="E177" s="141">
        <v>100</v>
      </c>
      <c r="F177" s="127">
        <v>50</v>
      </c>
      <c r="G177" s="127">
        <v>50</v>
      </c>
      <c r="H177" s="127">
        <v>50</v>
      </c>
      <c r="I177" s="127"/>
      <c r="J177" s="737"/>
    </row>
    <row r="178" spans="1:10" s="48" customFormat="1" ht="12.75" x14ac:dyDescent="0.2">
      <c r="A178" s="452">
        <v>914</v>
      </c>
      <c r="B178" s="453"/>
      <c r="C178" s="224" t="s">
        <v>762</v>
      </c>
      <c r="D178" s="326">
        <v>0</v>
      </c>
      <c r="E178" s="141">
        <v>1000</v>
      </c>
      <c r="F178" s="127">
        <v>1700</v>
      </c>
      <c r="G178" s="127">
        <v>1700</v>
      </c>
      <c r="H178" s="127">
        <v>1700</v>
      </c>
      <c r="I178" s="127"/>
      <c r="J178" s="737"/>
    </row>
    <row r="179" spans="1:10" s="48" customFormat="1" ht="12.75" x14ac:dyDescent="0.2">
      <c r="A179" s="452">
        <v>914</v>
      </c>
      <c r="B179" s="453"/>
      <c r="C179" s="224" t="s">
        <v>227</v>
      </c>
      <c r="D179" s="326">
        <v>300</v>
      </c>
      <c r="E179" s="141">
        <v>300</v>
      </c>
      <c r="F179" s="127">
        <v>300</v>
      </c>
      <c r="G179" s="127">
        <v>300</v>
      </c>
      <c r="H179" s="127">
        <v>300</v>
      </c>
      <c r="I179" s="127"/>
      <c r="J179" s="737"/>
    </row>
    <row r="180" spans="1:10" s="48" customFormat="1" ht="12.75" x14ac:dyDescent="0.2">
      <c r="A180" s="452">
        <v>914</v>
      </c>
      <c r="B180" s="453"/>
      <c r="C180" s="224" t="s">
        <v>156</v>
      </c>
      <c r="D180" s="326">
        <v>900</v>
      </c>
      <c r="E180" s="141">
        <v>900</v>
      </c>
      <c r="F180" s="127">
        <v>900</v>
      </c>
      <c r="G180" s="127">
        <v>900</v>
      </c>
      <c r="H180" s="127">
        <v>900</v>
      </c>
      <c r="I180" s="127"/>
      <c r="J180" s="737"/>
    </row>
    <row r="181" spans="1:10" s="48" customFormat="1" ht="12.75" x14ac:dyDescent="0.2">
      <c r="A181" s="452">
        <v>914</v>
      </c>
      <c r="B181" s="453"/>
      <c r="C181" s="224" t="s">
        <v>228</v>
      </c>
      <c r="D181" s="326">
        <v>900</v>
      </c>
      <c r="E181" s="141">
        <v>500</v>
      </c>
      <c r="F181" s="127">
        <v>900</v>
      </c>
      <c r="G181" s="127">
        <v>900</v>
      </c>
      <c r="H181" s="127">
        <v>900</v>
      </c>
      <c r="I181" s="127"/>
      <c r="J181" s="737"/>
    </row>
    <row r="182" spans="1:10" s="48" customFormat="1" ht="12.75" x14ac:dyDescent="0.2">
      <c r="A182" s="452">
        <v>914</v>
      </c>
      <c r="B182" s="453"/>
      <c r="C182" s="224" t="s">
        <v>157</v>
      </c>
      <c r="D182" s="326">
        <v>2000</v>
      </c>
      <c r="E182" s="141">
        <v>2000</v>
      </c>
      <c r="F182" s="127">
        <v>2500</v>
      </c>
      <c r="G182" s="127">
        <v>2500</v>
      </c>
      <c r="H182" s="127">
        <v>2500</v>
      </c>
      <c r="I182" s="127"/>
      <c r="J182" s="737"/>
    </row>
    <row r="183" spans="1:10" s="48" customFormat="1" ht="12.75" x14ac:dyDescent="0.2">
      <c r="A183" s="452">
        <v>914</v>
      </c>
      <c r="B183" s="453"/>
      <c r="C183" s="224" t="s">
        <v>367</v>
      </c>
      <c r="D183" s="326">
        <v>600</v>
      </c>
      <c r="E183" s="141">
        <v>550</v>
      </c>
      <c r="F183" s="127">
        <v>600</v>
      </c>
      <c r="G183" s="127">
        <v>600</v>
      </c>
      <c r="H183" s="127">
        <v>600</v>
      </c>
      <c r="I183" s="127"/>
      <c r="J183" s="737"/>
    </row>
    <row r="184" spans="1:10" s="48" customFormat="1" ht="12.75" x14ac:dyDescent="0.2">
      <c r="A184" s="452">
        <v>914</v>
      </c>
      <c r="B184" s="453"/>
      <c r="C184" s="135" t="s">
        <v>409</v>
      </c>
      <c r="D184" s="326">
        <v>0</v>
      </c>
      <c r="E184" s="141">
        <v>0</v>
      </c>
      <c r="F184" s="127">
        <v>0</v>
      </c>
      <c r="G184" s="127">
        <v>0</v>
      </c>
      <c r="H184" s="127">
        <v>0</v>
      </c>
      <c r="I184" s="127"/>
      <c r="J184" s="737"/>
    </row>
    <row r="185" spans="1:10" s="48" customFormat="1" ht="12.75" x14ac:dyDescent="0.2">
      <c r="A185" s="452">
        <v>914</v>
      </c>
      <c r="B185" s="453"/>
      <c r="C185" s="153"/>
      <c r="D185" s="344"/>
      <c r="E185" s="345"/>
      <c r="F185" s="346"/>
      <c r="G185" s="346"/>
      <c r="H185" s="346"/>
      <c r="I185" s="346"/>
    </row>
    <row r="186" spans="1:10" s="48" customFormat="1" ht="12.75" x14ac:dyDescent="0.2">
      <c r="A186" s="452">
        <v>914</v>
      </c>
      <c r="B186" s="453" t="s">
        <v>52</v>
      </c>
      <c r="C186" s="330" t="s">
        <v>184</v>
      </c>
      <c r="D186" s="327">
        <v>5450</v>
      </c>
      <c r="E186" s="327">
        <v>5450</v>
      </c>
      <c r="F186" s="327">
        <v>5450</v>
      </c>
      <c r="G186" s="327">
        <v>5450</v>
      </c>
      <c r="H186" s="327">
        <v>5450</v>
      </c>
      <c r="I186" s="357"/>
      <c r="J186" s="734"/>
    </row>
    <row r="187" spans="1:10" s="48" customFormat="1" ht="12.75" x14ac:dyDescent="0.2">
      <c r="A187" s="452">
        <v>914</v>
      </c>
      <c r="B187" s="453" t="s">
        <v>54</v>
      </c>
      <c r="C187" s="330" t="s">
        <v>252</v>
      </c>
      <c r="D187" s="327">
        <v>28650</v>
      </c>
      <c r="E187" s="327">
        <v>24585</v>
      </c>
      <c r="F187" s="327">
        <v>24545</v>
      </c>
      <c r="G187" s="327">
        <v>29675</v>
      </c>
      <c r="H187" s="327">
        <v>30425</v>
      </c>
      <c r="I187" s="357"/>
      <c r="J187" s="734"/>
    </row>
    <row r="188" spans="1:10" s="48" customFormat="1" ht="12.75" x14ac:dyDescent="0.2">
      <c r="A188" s="452">
        <v>914</v>
      </c>
      <c r="B188" s="453"/>
      <c r="C188" s="135" t="s">
        <v>602</v>
      </c>
      <c r="D188" s="326">
        <v>16520</v>
      </c>
      <c r="E188" s="141">
        <v>16705</v>
      </c>
      <c r="F188" s="127">
        <v>17470</v>
      </c>
      <c r="G188" s="127">
        <v>21290</v>
      </c>
      <c r="H188" s="127">
        <v>22040</v>
      </c>
      <c r="I188" s="127"/>
      <c r="J188" s="745"/>
    </row>
    <row r="189" spans="1:10" s="48" customFormat="1" ht="22.5" x14ac:dyDescent="0.2">
      <c r="A189" s="452">
        <v>914</v>
      </c>
      <c r="B189" s="453"/>
      <c r="C189" s="135" t="s">
        <v>603</v>
      </c>
      <c r="D189" s="326">
        <v>10130</v>
      </c>
      <c r="E189" s="141">
        <v>5480</v>
      </c>
      <c r="F189" s="127">
        <v>4675</v>
      </c>
      <c r="G189" s="127">
        <v>5785</v>
      </c>
      <c r="H189" s="127">
        <v>5785</v>
      </c>
      <c r="I189" s="127"/>
      <c r="J189" s="737"/>
    </row>
    <row r="190" spans="1:10" s="48" customFormat="1" ht="12.75" x14ac:dyDescent="0.2">
      <c r="A190" s="452">
        <v>914</v>
      </c>
      <c r="B190" s="453"/>
      <c r="C190" s="135" t="s">
        <v>409</v>
      </c>
      <c r="D190" s="326">
        <v>2000</v>
      </c>
      <c r="E190" s="141">
        <v>2400</v>
      </c>
      <c r="F190" s="127">
        <v>2400</v>
      </c>
      <c r="G190" s="127">
        <v>2600</v>
      </c>
      <c r="H190" s="127">
        <v>2600</v>
      </c>
      <c r="I190" s="127"/>
      <c r="J190" s="737"/>
    </row>
    <row r="191" spans="1:10" s="48" customFormat="1" ht="12.75" x14ac:dyDescent="0.2">
      <c r="A191" s="452">
        <v>914</v>
      </c>
      <c r="B191" s="453" t="s">
        <v>171</v>
      </c>
      <c r="C191" s="330" t="s">
        <v>181</v>
      </c>
      <c r="D191" s="327">
        <v>0</v>
      </c>
      <c r="E191" s="327">
        <v>0</v>
      </c>
      <c r="F191" s="327">
        <v>0</v>
      </c>
      <c r="G191" s="327">
        <v>0</v>
      </c>
      <c r="H191" s="327">
        <v>0</v>
      </c>
      <c r="I191" s="357"/>
      <c r="J191" s="734"/>
    </row>
    <row r="192" spans="1:10" s="48" customFormat="1" ht="12.75" x14ac:dyDescent="0.2">
      <c r="A192" s="452">
        <v>914</v>
      </c>
      <c r="B192" s="453" t="s">
        <v>302</v>
      </c>
      <c r="C192" s="330" t="s">
        <v>304</v>
      </c>
      <c r="D192" s="327">
        <v>3000</v>
      </c>
      <c r="E192" s="327">
        <v>3235.2</v>
      </c>
      <c r="F192" s="327">
        <v>3235.2</v>
      </c>
      <c r="G192" s="327">
        <v>3235.2</v>
      </c>
      <c r="H192" s="327">
        <v>3235.2</v>
      </c>
      <c r="I192" s="357"/>
      <c r="J192" s="734"/>
    </row>
    <row r="193" spans="1:10" s="51" customFormat="1" ht="12.75" x14ac:dyDescent="0.2">
      <c r="A193" s="452">
        <v>914</v>
      </c>
      <c r="B193" s="453">
        <v>21</v>
      </c>
      <c r="C193" s="330" t="s">
        <v>322</v>
      </c>
      <c r="D193" s="327">
        <v>32679.620000000003</v>
      </c>
      <c r="E193" s="327">
        <v>43181.22</v>
      </c>
      <c r="F193" s="327">
        <v>43181.22</v>
      </c>
      <c r="G193" s="327">
        <v>43181.22</v>
      </c>
      <c r="H193" s="327">
        <v>43181.22</v>
      </c>
      <c r="I193" s="357"/>
      <c r="J193" s="734"/>
    </row>
    <row r="194" spans="1:10" s="48" customFormat="1" ht="22.5" x14ac:dyDescent="0.2">
      <c r="A194" s="452">
        <v>914</v>
      </c>
      <c r="B194" s="453"/>
      <c r="C194" s="228" t="s">
        <v>450</v>
      </c>
      <c r="D194" s="660">
        <v>15262</v>
      </c>
      <c r="E194" s="658">
        <v>20606.3</v>
      </c>
      <c r="F194" s="662">
        <v>20606.3</v>
      </c>
      <c r="G194" s="662">
        <v>20606.3</v>
      </c>
      <c r="H194" s="662">
        <v>20606.3</v>
      </c>
      <c r="I194" s="69"/>
      <c r="J194" s="38"/>
    </row>
    <row r="195" spans="1:10" s="48" customFormat="1" ht="12.75" x14ac:dyDescent="0.2">
      <c r="A195" s="452">
        <v>914</v>
      </c>
      <c r="B195" s="453"/>
      <c r="C195" s="228" t="s">
        <v>261</v>
      </c>
      <c r="D195" s="660">
        <v>4000</v>
      </c>
      <c r="E195" s="658">
        <v>9000</v>
      </c>
      <c r="F195" s="662">
        <v>9000</v>
      </c>
      <c r="G195" s="662">
        <v>9000</v>
      </c>
      <c r="H195" s="662">
        <v>9000</v>
      </c>
      <c r="I195" s="69"/>
      <c r="J195" s="38"/>
    </row>
    <row r="196" spans="1:10" s="48" customFormat="1" ht="12.75" x14ac:dyDescent="0.2">
      <c r="A196" s="452">
        <v>914</v>
      </c>
      <c r="B196" s="453"/>
      <c r="C196" s="228" t="s">
        <v>449</v>
      </c>
      <c r="D196" s="660">
        <v>3274.26</v>
      </c>
      <c r="E196" s="658">
        <v>3274.26</v>
      </c>
      <c r="F196" s="662">
        <v>3274.26</v>
      </c>
      <c r="G196" s="662">
        <v>3274.26</v>
      </c>
      <c r="H196" s="662">
        <v>3274.26</v>
      </c>
      <c r="I196" s="69"/>
      <c r="J196" s="38"/>
    </row>
    <row r="197" spans="1:10" s="48" customFormat="1" ht="12.75" x14ac:dyDescent="0.2">
      <c r="A197" s="452">
        <v>914</v>
      </c>
      <c r="B197" s="453"/>
      <c r="C197" s="228" t="s">
        <v>361</v>
      </c>
      <c r="D197" s="660">
        <v>2000</v>
      </c>
      <c r="E197" s="658">
        <v>2000</v>
      </c>
      <c r="F197" s="662">
        <v>2000</v>
      </c>
      <c r="G197" s="662">
        <v>2000</v>
      </c>
      <c r="H197" s="662">
        <v>2000</v>
      </c>
      <c r="I197" s="69"/>
      <c r="J197" s="38"/>
    </row>
    <row r="198" spans="1:10" s="50" customFormat="1" ht="12.75" x14ac:dyDescent="0.2">
      <c r="A198" s="452">
        <v>914</v>
      </c>
      <c r="B198" s="453"/>
      <c r="C198" s="135" t="s">
        <v>413</v>
      </c>
      <c r="D198" s="325">
        <v>2300</v>
      </c>
      <c r="E198" s="148">
        <v>2300</v>
      </c>
      <c r="F198" s="69">
        <v>2300</v>
      </c>
      <c r="G198" s="69">
        <v>2300</v>
      </c>
      <c r="H198" s="69">
        <v>2300</v>
      </c>
      <c r="I198" s="69"/>
      <c r="J198" s="38"/>
    </row>
    <row r="199" spans="1:10" s="50" customFormat="1" ht="12.75" x14ac:dyDescent="0.2">
      <c r="A199" s="452">
        <v>914</v>
      </c>
      <c r="B199" s="453"/>
      <c r="C199" s="247" t="s">
        <v>414</v>
      </c>
      <c r="D199" s="325">
        <v>3000</v>
      </c>
      <c r="E199" s="148">
        <v>3000</v>
      </c>
      <c r="F199" s="69">
        <v>3000</v>
      </c>
      <c r="G199" s="69">
        <v>3000</v>
      </c>
      <c r="H199" s="69">
        <v>3000</v>
      </c>
      <c r="I199" s="69"/>
      <c r="J199" s="38"/>
    </row>
    <row r="200" spans="1:10" s="50" customFormat="1" ht="12.75" x14ac:dyDescent="0.2">
      <c r="A200" s="452">
        <v>914</v>
      </c>
      <c r="B200" s="453"/>
      <c r="C200" s="247" t="s">
        <v>399</v>
      </c>
      <c r="D200" s="325">
        <v>2843.3599999999988</v>
      </c>
      <c r="E200" s="148">
        <v>3000.6600000000017</v>
      </c>
      <c r="F200" s="69">
        <v>3000.6600000000017</v>
      </c>
      <c r="G200" s="69">
        <v>3000.6600000000017</v>
      </c>
      <c r="H200" s="69">
        <v>3000.6600000000017</v>
      </c>
      <c r="I200" s="69"/>
      <c r="J200" s="38"/>
    </row>
    <row r="201" spans="1:10" s="50" customFormat="1" ht="12.75" x14ac:dyDescent="0.2">
      <c r="A201" s="452">
        <v>914</v>
      </c>
      <c r="B201" s="453"/>
      <c r="C201" s="247"/>
      <c r="D201" s="325"/>
      <c r="E201" s="148"/>
      <c r="F201" s="69"/>
      <c r="G201" s="69"/>
      <c r="H201" s="69"/>
      <c r="I201" s="69"/>
      <c r="J201" s="38"/>
    </row>
    <row r="202" spans="1:10" s="48" customFormat="1" ht="21" customHeight="1" x14ac:dyDescent="0.2">
      <c r="A202" s="318">
        <v>918</v>
      </c>
      <c r="B202" s="318" t="s">
        <v>11</v>
      </c>
      <c r="C202" s="320" t="s">
        <v>600</v>
      </c>
      <c r="D202" s="321">
        <v>949135.6</v>
      </c>
      <c r="E202" s="321">
        <v>1062202.7150000001</v>
      </c>
      <c r="F202" s="321">
        <v>1104309.9147000001</v>
      </c>
      <c r="G202" s="321">
        <v>1392502.3569430001</v>
      </c>
      <c r="H202" s="321">
        <v>1447823.4991584704</v>
      </c>
      <c r="I202" s="801" t="s">
        <v>840</v>
      </c>
      <c r="J202" s="42"/>
    </row>
    <row r="203" spans="1:10" s="51" customFormat="1" ht="12.75" x14ac:dyDescent="0.2">
      <c r="A203" s="452">
        <v>918</v>
      </c>
      <c r="B203" s="453">
        <v>21</v>
      </c>
      <c r="C203" s="330" t="s">
        <v>322</v>
      </c>
      <c r="D203" s="327">
        <v>949135.6</v>
      </c>
      <c r="E203" s="327">
        <v>1062202.7150000001</v>
      </c>
      <c r="F203" s="327">
        <v>1104309.9147000001</v>
      </c>
      <c r="G203" s="327">
        <v>1392502.3569430001</v>
      </c>
      <c r="H203" s="327">
        <v>1447823.4991584704</v>
      </c>
      <c r="I203" s="357"/>
      <c r="J203" s="734"/>
    </row>
    <row r="204" spans="1:10" s="50" customFormat="1" ht="21.75" customHeight="1" x14ac:dyDescent="0.2">
      <c r="A204" s="452">
        <v>918</v>
      </c>
      <c r="B204" s="453"/>
      <c r="C204" s="268" t="s">
        <v>411</v>
      </c>
      <c r="D204" s="634">
        <v>418000</v>
      </c>
      <c r="E204" s="232">
        <v>490000</v>
      </c>
      <c r="F204" s="350">
        <v>509600</v>
      </c>
      <c r="G204" s="350">
        <v>529984</v>
      </c>
      <c r="H204" s="350">
        <v>551183.35999999999</v>
      </c>
      <c r="I204" s="801"/>
      <c r="J204" s="38"/>
    </row>
    <row r="205" spans="1:10" s="50" customFormat="1" ht="22.5" customHeight="1" x14ac:dyDescent="0.2">
      <c r="A205" s="452">
        <v>918</v>
      </c>
      <c r="B205" s="453"/>
      <c r="C205" s="268" t="s">
        <v>412</v>
      </c>
      <c r="D205" s="634">
        <v>443800</v>
      </c>
      <c r="E205" s="232">
        <v>481000</v>
      </c>
      <c r="F205" s="350">
        <v>500240</v>
      </c>
      <c r="G205" s="350">
        <v>764649.6</v>
      </c>
      <c r="H205" s="350">
        <v>795235.58400000003</v>
      </c>
      <c r="I205" s="801"/>
      <c r="J205" s="38"/>
    </row>
    <row r="206" spans="1:10" s="50" customFormat="1" ht="22.5" customHeight="1" x14ac:dyDescent="0.2">
      <c r="A206" s="452">
        <v>918</v>
      </c>
      <c r="B206" s="453"/>
      <c r="C206" s="268" t="s">
        <v>765</v>
      </c>
      <c r="D206" s="634">
        <v>55447.3</v>
      </c>
      <c r="E206" s="232">
        <v>58220</v>
      </c>
      <c r="F206" s="350">
        <v>60548.800000000003</v>
      </c>
      <c r="G206" s="350">
        <v>62970.752000000008</v>
      </c>
      <c r="H206" s="350">
        <v>65489.582080000007</v>
      </c>
      <c r="I206" s="801"/>
      <c r="J206" s="38"/>
    </row>
    <row r="207" spans="1:10" s="50" customFormat="1" ht="12.75" x14ac:dyDescent="0.2">
      <c r="A207" s="452">
        <v>918</v>
      </c>
      <c r="B207" s="453"/>
      <c r="C207" s="228" t="s">
        <v>451</v>
      </c>
      <c r="D207" s="325">
        <v>6068</v>
      </c>
      <c r="E207" s="148">
        <v>6371.4000000000005</v>
      </c>
      <c r="F207" s="69">
        <v>6626.2560000000012</v>
      </c>
      <c r="G207" s="69">
        <v>6891.3062400000017</v>
      </c>
      <c r="H207" s="69">
        <v>7166.9584896000024</v>
      </c>
      <c r="I207" s="801"/>
      <c r="J207" s="38"/>
    </row>
    <row r="208" spans="1:10" s="50" customFormat="1" ht="12.75" x14ac:dyDescent="0.2">
      <c r="A208" s="452">
        <v>918</v>
      </c>
      <c r="B208" s="453"/>
      <c r="C208" s="228" t="s">
        <v>452</v>
      </c>
      <c r="D208" s="325">
        <v>14002.1</v>
      </c>
      <c r="E208" s="148">
        <v>14702.205000000002</v>
      </c>
      <c r="F208" s="69">
        <v>15290.293200000002</v>
      </c>
      <c r="G208" s="69">
        <v>15901.904928000002</v>
      </c>
      <c r="H208" s="69">
        <v>16537.981125120001</v>
      </c>
      <c r="I208" s="801"/>
      <c r="J208" s="38"/>
    </row>
    <row r="209" spans="1:10" s="50" customFormat="1" ht="12.75" x14ac:dyDescent="0.2">
      <c r="A209" s="452">
        <v>918</v>
      </c>
      <c r="B209" s="453"/>
      <c r="C209" s="477" t="s">
        <v>454</v>
      </c>
      <c r="D209" s="325">
        <v>5000</v>
      </c>
      <c r="E209" s="148">
        <v>5000</v>
      </c>
      <c r="F209" s="69">
        <v>5000</v>
      </c>
      <c r="G209" s="69">
        <v>5000</v>
      </c>
      <c r="H209" s="69">
        <v>5000</v>
      </c>
      <c r="I209" s="801"/>
      <c r="J209" s="38"/>
    </row>
    <row r="210" spans="1:10" s="50" customFormat="1" ht="12.75" x14ac:dyDescent="0.2">
      <c r="A210" s="452">
        <v>918</v>
      </c>
      <c r="B210" s="453"/>
      <c r="C210" s="477" t="s">
        <v>455</v>
      </c>
      <c r="D210" s="325">
        <v>5000</v>
      </c>
      <c r="E210" s="148">
        <v>5000</v>
      </c>
      <c r="F210" s="69">
        <v>5000</v>
      </c>
      <c r="G210" s="69">
        <v>5000</v>
      </c>
      <c r="H210" s="69">
        <v>5000</v>
      </c>
      <c r="I210" s="801"/>
      <c r="J210" s="38"/>
    </row>
    <row r="211" spans="1:10" s="50" customFormat="1" ht="12.75" x14ac:dyDescent="0.2">
      <c r="A211" s="452">
        <v>918</v>
      </c>
      <c r="B211" s="453"/>
      <c r="C211" s="487" t="s">
        <v>453</v>
      </c>
      <c r="D211" s="325">
        <v>1818.2</v>
      </c>
      <c r="E211" s="148">
        <v>1909.1100000000001</v>
      </c>
      <c r="F211" s="69">
        <v>2004.5655000000002</v>
      </c>
      <c r="G211" s="69">
        <v>2104.7937750000001</v>
      </c>
      <c r="H211" s="69">
        <v>2210.03346375</v>
      </c>
      <c r="I211" s="801"/>
      <c r="J211" s="38"/>
    </row>
    <row r="212" spans="1:10" s="50" customFormat="1" ht="12.75" x14ac:dyDescent="0.2">
      <c r="A212" s="452">
        <v>918</v>
      </c>
      <c r="B212" s="453"/>
      <c r="C212" s="228"/>
      <c r="D212" s="325"/>
      <c r="E212" s="148"/>
      <c r="F212" s="69"/>
      <c r="G212" s="69"/>
      <c r="H212" s="69"/>
      <c r="I212" s="69"/>
      <c r="J212" s="38"/>
    </row>
    <row r="213" spans="1:10" s="48" customFormat="1" ht="12.75" x14ac:dyDescent="0.2">
      <c r="A213" s="661">
        <v>915</v>
      </c>
      <c r="B213" s="318" t="s">
        <v>11</v>
      </c>
      <c r="C213" s="661" t="s">
        <v>326</v>
      </c>
      <c r="D213" s="321">
        <v>12700</v>
      </c>
      <c r="E213" s="321">
        <v>13050</v>
      </c>
      <c r="F213" s="321">
        <v>12800</v>
      </c>
      <c r="G213" s="321">
        <v>14100</v>
      </c>
      <c r="H213" s="321">
        <v>12700</v>
      </c>
      <c r="I213" s="368"/>
      <c r="J213" s="42"/>
    </row>
    <row r="214" spans="1:10" s="48" customFormat="1" ht="12.75" x14ac:dyDescent="0.2">
      <c r="A214" s="452">
        <v>915</v>
      </c>
      <c r="B214" s="453" t="s">
        <v>9</v>
      </c>
      <c r="C214" s="383" t="s">
        <v>330</v>
      </c>
      <c r="D214" s="70">
        <v>650</v>
      </c>
      <c r="E214" s="70">
        <v>50</v>
      </c>
      <c r="F214" s="70">
        <v>50</v>
      </c>
      <c r="G214" s="70">
        <v>1050</v>
      </c>
      <c r="H214" s="70">
        <v>50</v>
      </c>
      <c r="I214" s="368"/>
      <c r="J214" s="42"/>
    </row>
    <row r="215" spans="1:10" s="48" customFormat="1" ht="12.75" x14ac:dyDescent="0.2">
      <c r="A215" s="452">
        <v>915</v>
      </c>
      <c r="B215" s="453"/>
      <c r="C215" s="228" t="s">
        <v>427</v>
      </c>
      <c r="D215" s="570">
        <v>50</v>
      </c>
      <c r="E215" s="244">
        <v>50</v>
      </c>
      <c r="F215" s="69">
        <v>50</v>
      </c>
      <c r="G215" s="69">
        <v>50</v>
      </c>
      <c r="H215" s="69">
        <v>50</v>
      </c>
      <c r="I215" s="127"/>
      <c r="J215" s="737"/>
    </row>
    <row r="216" spans="1:10" s="48" customFormat="1" ht="12.75" x14ac:dyDescent="0.2">
      <c r="A216" s="452">
        <v>915</v>
      </c>
      <c r="B216" s="453"/>
      <c r="C216" s="228" t="s">
        <v>335</v>
      </c>
      <c r="D216" s="570">
        <v>600</v>
      </c>
      <c r="E216" s="244">
        <v>0</v>
      </c>
      <c r="F216" s="250">
        <v>0</v>
      </c>
      <c r="G216" s="250">
        <v>1000</v>
      </c>
      <c r="H216" s="250">
        <v>0</v>
      </c>
      <c r="I216" s="127"/>
      <c r="J216" s="737"/>
    </row>
    <row r="217" spans="1:10" s="48" customFormat="1" ht="12.75" x14ac:dyDescent="0.2">
      <c r="A217" s="452">
        <v>915</v>
      </c>
      <c r="B217" s="453" t="s">
        <v>22</v>
      </c>
      <c r="C217" s="384" t="s">
        <v>329</v>
      </c>
      <c r="D217" s="70">
        <v>6350</v>
      </c>
      <c r="E217" s="70">
        <v>6750</v>
      </c>
      <c r="F217" s="70">
        <v>6800</v>
      </c>
      <c r="G217" s="70">
        <v>6800</v>
      </c>
      <c r="H217" s="70">
        <v>6800</v>
      </c>
      <c r="I217" s="368"/>
      <c r="J217" s="42"/>
    </row>
    <row r="218" spans="1:10" s="48" customFormat="1" ht="12" customHeight="1" x14ac:dyDescent="0.2">
      <c r="A218" s="452">
        <v>915</v>
      </c>
      <c r="B218" s="454"/>
      <c r="C218" s="228" t="s">
        <v>456</v>
      </c>
      <c r="D218" s="570">
        <v>500</v>
      </c>
      <c r="E218" s="244">
        <v>500</v>
      </c>
      <c r="F218" s="69"/>
      <c r="G218" s="69"/>
      <c r="H218" s="69"/>
      <c r="I218" s="69"/>
      <c r="J218" s="38"/>
    </row>
    <row r="219" spans="1:10" s="48" customFormat="1" ht="12.75" x14ac:dyDescent="0.2">
      <c r="A219" s="452">
        <v>915</v>
      </c>
      <c r="B219" s="454"/>
      <c r="C219" s="228" t="s">
        <v>457</v>
      </c>
      <c r="D219" s="570">
        <v>500</v>
      </c>
      <c r="E219" s="244">
        <v>500</v>
      </c>
      <c r="F219" s="69"/>
      <c r="G219" s="69"/>
      <c r="H219" s="69"/>
      <c r="I219" s="69"/>
      <c r="J219" s="38"/>
    </row>
    <row r="220" spans="1:10" s="48" customFormat="1" ht="12.75" x14ac:dyDescent="0.2">
      <c r="A220" s="452">
        <v>915</v>
      </c>
      <c r="B220" s="454"/>
      <c r="C220" s="228" t="s">
        <v>458</v>
      </c>
      <c r="D220" s="570">
        <v>200</v>
      </c>
      <c r="E220" s="244">
        <v>200</v>
      </c>
      <c r="F220" s="69"/>
      <c r="G220" s="69"/>
      <c r="H220" s="69"/>
      <c r="I220" s="69"/>
      <c r="J220" s="38"/>
    </row>
    <row r="221" spans="1:10" s="48" customFormat="1" ht="12.75" x14ac:dyDescent="0.2">
      <c r="A221" s="452">
        <v>915</v>
      </c>
      <c r="B221" s="454"/>
      <c r="C221" s="228" t="s">
        <v>459</v>
      </c>
      <c r="D221" s="570">
        <v>100</v>
      </c>
      <c r="E221" s="244">
        <v>100</v>
      </c>
      <c r="F221" s="69"/>
      <c r="G221" s="69"/>
      <c r="H221" s="69"/>
      <c r="I221" s="69"/>
      <c r="J221" s="38"/>
    </row>
    <row r="222" spans="1:10" s="48" customFormat="1" ht="12.75" x14ac:dyDescent="0.2">
      <c r="A222" s="452">
        <v>915</v>
      </c>
      <c r="B222" s="454"/>
      <c r="C222" s="228" t="s">
        <v>351</v>
      </c>
      <c r="D222" s="570">
        <v>100</v>
      </c>
      <c r="E222" s="244">
        <v>100</v>
      </c>
      <c r="F222" s="69"/>
      <c r="G222" s="69"/>
      <c r="H222" s="69"/>
      <c r="I222" s="69"/>
      <c r="J222" s="38"/>
    </row>
    <row r="223" spans="1:10" s="48" customFormat="1" ht="12.75" x14ac:dyDescent="0.2">
      <c r="A223" s="452">
        <v>915</v>
      </c>
      <c r="B223" s="454"/>
      <c r="C223" s="228" t="s">
        <v>460</v>
      </c>
      <c r="D223" s="570">
        <v>250</v>
      </c>
      <c r="E223" s="244">
        <v>250</v>
      </c>
      <c r="F223" s="69"/>
      <c r="G223" s="69"/>
      <c r="H223" s="69"/>
      <c r="I223" s="69"/>
      <c r="J223" s="38"/>
    </row>
    <row r="224" spans="1:10" s="48" customFormat="1" ht="12.75" x14ac:dyDescent="0.2">
      <c r="A224" s="452">
        <v>915</v>
      </c>
      <c r="B224" s="454"/>
      <c r="C224" s="228" t="s">
        <v>461</v>
      </c>
      <c r="D224" s="570">
        <v>250</v>
      </c>
      <c r="E224" s="244">
        <v>250</v>
      </c>
      <c r="F224" s="69"/>
      <c r="G224" s="69"/>
      <c r="H224" s="69"/>
      <c r="I224" s="69"/>
      <c r="J224" s="38"/>
    </row>
    <row r="225" spans="1:10" s="48" customFormat="1" ht="12.75" x14ac:dyDescent="0.2">
      <c r="A225" s="452">
        <v>915</v>
      </c>
      <c r="B225" s="454"/>
      <c r="C225" s="228" t="s">
        <v>469</v>
      </c>
      <c r="D225" s="570">
        <v>500</v>
      </c>
      <c r="E225" s="244">
        <v>500</v>
      </c>
      <c r="F225" s="69"/>
      <c r="G225" s="69"/>
      <c r="H225" s="69"/>
      <c r="I225" s="69"/>
      <c r="J225" s="38"/>
    </row>
    <row r="226" spans="1:10" s="48" customFormat="1" ht="12.75" x14ac:dyDescent="0.2">
      <c r="A226" s="452">
        <v>915</v>
      </c>
      <c r="B226" s="454"/>
      <c r="C226" s="228" t="s">
        <v>462</v>
      </c>
      <c r="D226" s="570">
        <v>300</v>
      </c>
      <c r="E226" s="244">
        <v>300</v>
      </c>
      <c r="F226" s="69"/>
      <c r="G226" s="69"/>
      <c r="H226" s="69"/>
      <c r="I226" s="69"/>
      <c r="J226" s="38"/>
    </row>
    <row r="227" spans="1:10" s="48" customFormat="1" ht="22.5" x14ac:dyDescent="0.2">
      <c r="A227" s="452">
        <v>915</v>
      </c>
      <c r="B227" s="454"/>
      <c r="C227" s="228" t="s">
        <v>463</v>
      </c>
      <c r="D227" s="570">
        <v>200</v>
      </c>
      <c r="E227" s="244">
        <v>200</v>
      </c>
      <c r="F227" s="69"/>
      <c r="G227" s="69"/>
      <c r="H227" s="69"/>
      <c r="I227" s="69"/>
      <c r="J227" s="38"/>
    </row>
    <row r="228" spans="1:10" s="48" customFormat="1" ht="12.75" x14ac:dyDescent="0.2">
      <c r="A228" s="452">
        <v>915</v>
      </c>
      <c r="B228" s="454"/>
      <c r="C228" s="228" t="s">
        <v>464</v>
      </c>
      <c r="D228" s="570">
        <v>200</v>
      </c>
      <c r="E228" s="244">
        <v>200</v>
      </c>
      <c r="F228" s="69"/>
      <c r="G228" s="69"/>
      <c r="H228" s="69"/>
      <c r="I228" s="69"/>
      <c r="J228" s="38"/>
    </row>
    <row r="229" spans="1:10" s="48" customFormat="1" ht="12.75" x14ac:dyDescent="0.2">
      <c r="A229" s="452">
        <v>915</v>
      </c>
      <c r="B229" s="454"/>
      <c r="C229" s="228" t="s">
        <v>687</v>
      </c>
      <c r="D229" s="570">
        <v>100</v>
      </c>
      <c r="E229" s="244">
        <v>100</v>
      </c>
      <c r="F229" s="69"/>
      <c r="G229" s="69"/>
      <c r="H229" s="69"/>
      <c r="I229" s="69"/>
      <c r="J229" s="38"/>
    </row>
    <row r="230" spans="1:10" s="48" customFormat="1" ht="12.75" x14ac:dyDescent="0.2">
      <c r="A230" s="452">
        <v>915</v>
      </c>
      <c r="B230" s="454"/>
      <c r="C230" s="228" t="s">
        <v>465</v>
      </c>
      <c r="D230" s="570">
        <v>300</v>
      </c>
      <c r="E230" s="244">
        <v>300</v>
      </c>
      <c r="F230" s="69"/>
      <c r="G230" s="69"/>
      <c r="H230" s="69"/>
      <c r="I230" s="69"/>
      <c r="J230" s="38"/>
    </row>
    <row r="231" spans="1:10" s="48" customFormat="1" ht="12.75" x14ac:dyDescent="0.2">
      <c r="A231" s="452">
        <v>915</v>
      </c>
      <c r="B231" s="454"/>
      <c r="C231" s="228" t="s">
        <v>466</v>
      </c>
      <c r="D231" s="570">
        <v>150</v>
      </c>
      <c r="E231" s="244">
        <v>150</v>
      </c>
      <c r="F231" s="69"/>
      <c r="G231" s="69"/>
      <c r="H231" s="69"/>
      <c r="I231" s="69"/>
      <c r="J231" s="38"/>
    </row>
    <row r="232" spans="1:10" s="48" customFormat="1" ht="12.75" x14ac:dyDescent="0.2">
      <c r="A232" s="452">
        <v>915</v>
      </c>
      <c r="B232" s="454"/>
      <c r="C232" s="228" t="s">
        <v>468</v>
      </c>
      <c r="D232" s="570">
        <v>100</v>
      </c>
      <c r="E232" s="244">
        <v>100</v>
      </c>
      <c r="F232" s="69"/>
      <c r="G232" s="69"/>
      <c r="H232" s="69"/>
      <c r="I232" s="69"/>
      <c r="J232" s="38"/>
    </row>
    <row r="233" spans="1:10" s="48" customFormat="1" ht="12.75" x14ac:dyDescent="0.2">
      <c r="A233" s="452">
        <v>915</v>
      </c>
      <c r="B233" s="454"/>
      <c r="C233" s="228" t="s">
        <v>566</v>
      </c>
      <c r="D233" s="570">
        <v>400</v>
      </c>
      <c r="E233" s="244">
        <v>400</v>
      </c>
      <c r="F233" s="69"/>
      <c r="G233" s="69"/>
      <c r="H233" s="69"/>
      <c r="I233" s="69"/>
      <c r="J233" s="38"/>
    </row>
    <row r="234" spans="1:10" s="48" customFormat="1" ht="12.75" x14ac:dyDescent="0.2">
      <c r="A234" s="452">
        <v>915</v>
      </c>
      <c r="B234" s="454"/>
      <c r="C234" s="228" t="s">
        <v>467</v>
      </c>
      <c r="D234" s="570">
        <v>200</v>
      </c>
      <c r="E234" s="244">
        <v>200</v>
      </c>
      <c r="F234" s="69"/>
      <c r="G234" s="69"/>
      <c r="H234" s="69"/>
      <c r="I234" s="69"/>
      <c r="J234" s="38"/>
    </row>
    <row r="235" spans="1:10" s="48" customFormat="1" ht="12.75" x14ac:dyDescent="0.2">
      <c r="A235" s="452">
        <v>915</v>
      </c>
      <c r="B235" s="454"/>
      <c r="C235" s="224" t="s">
        <v>690</v>
      </c>
      <c r="D235" s="570"/>
      <c r="E235" s="244"/>
      <c r="F235" s="69">
        <v>4400</v>
      </c>
      <c r="G235" s="69">
        <v>4400</v>
      </c>
      <c r="H235" s="69">
        <v>4400</v>
      </c>
      <c r="I235" s="69"/>
      <c r="J235" s="38"/>
    </row>
    <row r="236" spans="1:10" s="48" customFormat="1" ht="12.75" x14ac:dyDescent="0.2">
      <c r="A236" s="452">
        <v>915</v>
      </c>
      <c r="B236" s="454"/>
      <c r="C236" s="228" t="s">
        <v>688</v>
      </c>
      <c r="D236" s="570">
        <v>2000</v>
      </c>
      <c r="E236" s="244">
        <v>2000</v>
      </c>
      <c r="F236" s="69">
        <v>2000</v>
      </c>
      <c r="G236" s="69">
        <v>2000</v>
      </c>
      <c r="H236" s="69">
        <v>2000</v>
      </c>
      <c r="I236" s="69"/>
      <c r="J236" s="38"/>
    </row>
    <row r="237" spans="1:10" s="48" customFormat="1" ht="12.75" x14ac:dyDescent="0.2">
      <c r="A237" s="452">
        <v>915</v>
      </c>
      <c r="B237" s="454"/>
      <c r="C237" s="609" t="s">
        <v>689</v>
      </c>
      <c r="D237" s="570">
        <v>0</v>
      </c>
      <c r="E237" s="244">
        <v>400</v>
      </c>
      <c r="F237" s="69">
        <v>400</v>
      </c>
      <c r="G237" s="69">
        <v>400</v>
      </c>
      <c r="H237" s="69">
        <v>400</v>
      </c>
      <c r="I237" s="69"/>
      <c r="J237" s="38"/>
    </row>
    <row r="238" spans="1:10" s="48" customFormat="1" ht="12.75" x14ac:dyDescent="0.2">
      <c r="A238" s="452">
        <v>915</v>
      </c>
      <c r="B238" s="454"/>
      <c r="C238" s="228"/>
      <c r="D238" s="571"/>
      <c r="E238" s="244"/>
      <c r="F238" s="250"/>
      <c r="G238" s="250"/>
      <c r="H238" s="250"/>
      <c r="I238" s="69"/>
      <c r="J238" s="38"/>
    </row>
    <row r="239" spans="1:10" s="48" customFormat="1" ht="12.75" x14ac:dyDescent="0.2">
      <c r="A239" s="452">
        <v>915</v>
      </c>
      <c r="B239" s="454"/>
      <c r="C239" s="228"/>
      <c r="D239" s="571"/>
      <c r="E239" s="244"/>
      <c r="F239" s="250"/>
      <c r="G239" s="250"/>
      <c r="H239" s="250"/>
      <c r="I239" s="69"/>
      <c r="J239" s="38"/>
    </row>
    <row r="240" spans="1:10" s="48" customFormat="1" ht="12.75" x14ac:dyDescent="0.2">
      <c r="A240" s="452">
        <v>915</v>
      </c>
      <c r="B240" s="453" t="s">
        <v>30</v>
      </c>
      <c r="C240" s="384" t="s">
        <v>328</v>
      </c>
      <c r="D240" s="70">
        <v>5400</v>
      </c>
      <c r="E240" s="70">
        <v>6050</v>
      </c>
      <c r="F240" s="70">
        <v>5750</v>
      </c>
      <c r="G240" s="70">
        <v>6050</v>
      </c>
      <c r="H240" s="70">
        <v>5650</v>
      </c>
      <c r="I240" s="368"/>
      <c r="J240" s="42"/>
    </row>
    <row r="241" spans="1:10" s="48" customFormat="1" ht="12.75" x14ac:dyDescent="0.2">
      <c r="A241" s="452">
        <v>915</v>
      </c>
      <c r="B241" s="454"/>
      <c r="C241" s="498" t="s">
        <v>383</v>
      </c>
      <c r="D241" s="573">
        <v>100</v>
      </c>
      <c r="E241" s="496">
        <v>100</v>
      </c>
      <c r="F241" s="572">
        <v>100</v>
      </c>
      <c r="G241" s="572">
        <v>100</v>
      </c>
      <c r="H241" s="572">
        <v>100</v>
      </c>
      <c r="I241" s="69"/>
      <c r="J241" s="38"/>
    </row>
    <row r="242" spans="1:10" s="48" customFormat="1" ht="12.75" x14ac:dyDescent="0.2">
      <c r="A242" s="452">
        <v>915</v>
      </c>
      <c r="B242" s="454"/>
      <c r="C242" s="498" t="s">
        <v>372</v>
      </c>
      <c r="D242" s="573">
        <v>2000</v>
      </c>
      <c r="E242" s="496">
        <v>2000</v>
      </c>
      <c r="F242" s="572">
        <v>2000</v>
      </c>
      <c r="G242" s="572">
        <v>2000</v>
      </c>
      <c r="H242" s="572">
        <v>2000</v>
      </c>
      <c r="I242" s="69"/>
      <c r="J242" s="38"/>
    </row>
    <row r="243" spans="1:10" s="48" customFormat="1" ht="12.75" x14ac:dyDescent="0.2">
      <c r="A243" s="452">
        <v>915</v>
      </c>
      <c r="B243" s="454"/>
      <c r="C243" s="498" t="s">
        <v>750</v>
      </c>
      <c r="D243" s="573">
        <v>100</v>
      </c>
      <c r="E243" s="496">
        <v>100</v>
      </c>
      <c r="F243" s="572">
        <v>100</v>
      </c>
      <c r="G243" s="572">
        <v>100</v>
      </c>
      <c r="H243" s="572">
        <v>100</v>
      </c>
      <c r="I243" s="69"/>
      <c r="J243" s="38"/>
    </row>
    <row r="244" spans="1:10" s="48" customFormat="1" ht="12.75" x14ac:dyDescent="0.2">
      <c r="A244" s="452">
        <v>915</v>
      </c>
      <c r="B244" s="454"/>
      <c r="C244" s="495" t="s">
        <v>373</v>
      </c>
      <c r="D244" s="573">
        <v>100</v>
      </c>
      <c r="E244" s="496">
        <v>100</v>
      </c>
      <c r="F244" s="572">
        <v>100</v>
      </c>
      <c r="G244" s="572">
        <v>100</v>
      </c>
      <c r="H244" s="572">
        <v>100</v>
      </c>
      <c r="I244" s="69"/>
      <c r="J244" s="38"/>
    </row>
    <row r="245" spans="1:10" s="48" customFormat="1" ht="12.75" x14ac:dyDescent="0.2">
      <c r="A245" s="452">
        <v>915</v>
      </c>
      <c r="B245" s="454"/>
      <c r="C245" s="498" t="s">
        <v>374</v>
      </c>
      <c r="D245" s="573">
        <v>70</v>
      </c>
      <c r="E245" s="496">
        <v>70</v>
      </c>
      <c r="F245" s="572">
        <v>70</v>
      </c>
      <c r="G245" s="572">
        <v>70</v>
      </c>
      <c r="H245" s="572">
        <v>70</v>
      </c>
      <c r="I245" s="69"/>
      <c r="J245" s="38"/>
    </row>
    <row r="246" spans="1:10" s="48" customFormat="1" ht="12.75" x14ac:dyDescent="0.2">
      <c r="A246" s="452">
        <v>915</v>
      </c>
      <c r="B246" s="454"/>
      <c r="C246" s="498" t="s">
        <v>375</v>
      </c>
      <c r="D246" s="573">
        <v>80</v>
      </c>
      <c r="E246" s="496">
        <v>80</v>
      </c>
      <c r="F246" s="572">
        <v>80</v>
      </c>
      <c r="G246" s="572">
        <v>80</v>
      </c>
      <c r="H246" s="572">
        <v>80</v>
      </c>
      <c r="I246" s="69"/>
      <c r="J246" s="38"/>
    </row>
    <row r="247" spans="1:10" s="48" customFormat="1" ht="12.75" x14ac:dyDescent="0.2">
      <c r="A247" s="452">
        <v>915</v>
      </c>
      <c r="B247" s="454"/>
      <c r="C247" s="498" t="s">
        <v>376</v>
      </c>
      <c r="D247" s="573">
        <v>50</v>
      </c>
      <c r="E247" s="496">
        <v>50</v>
      </c>
      <c r="F247" s="572">
        <v>50</v>
      </c>
      <c r="G247" s="572">
        <v>50</v>
      </c>
      <c r="H247" s="572">
        <v>50</v>
      </c>
      <c r="I247" s="69"/>
      <c r="J247" s="38"/>
    </row>
    <row r="248" spans="1:10" s="48" customFormat="1" ht="12.75" x14ac:dyDescent="0.2">
      <c r="A248" s="452">
        <v>915</v>
      </c>
      <c r="B248" s="454"/>
      <c r="C248" s="495" t="s">
        <v>586</v>
      </c>
      <c r="D248" s="573">
        <v>100</v>
      </c>
      <c r="E248" s="496">
        <v>100</v>
      </c>
      <c r="F248" s="572">
        <v>100</v>
      </c>
      <c r="G248" s="572">
        <v>100</v>
      </c>
      <c r="H248" s="572">
        <v>100</v>
      </c>
      <c r="I248" s="69"/>
      <c r="J248" s="38"/>
    </row>
    <row r="249" spans="1:10" s="48" customFormat="1" ht="12.75" x14ac:dyDescent="0.2">
      <c r="A249" s="452">
        <v>915</v>
      </c>
      <c r="B249" s="454"/>
      <c r="C249" s="498" t="s">
        <v>377</v>
      </c>
      <c r="D249" s="573">
        <v>0</v>
      </c>
      <c r="E249" s="496">
        <v>0</v>
      </c>
      <c r="F249" s="572">
        <v>100</v>
      </c>
      <c r="G249" s="572">
        <v>0</v>
      </c>
      <c r="H249" s="572">
        <v>0</v>
      </c>
      <c r="I249" s="69"/>
      <c r="J249" s="38"/>
    </row>
    <row r="250" spans="1:10" x14ac:dyDescent="0.2">
      <c r="A250" s="452">
        <v>915</v>
      </c>
      <c r="B250" s="454"/>
      <c r="C250" s="495" t="s">
        <v>476</v>
      </c>
      <c r="D250" s="573">
        <v>800</v>
      </c>
      <c r="E250" s="496">
        <v>800</v>
      </c>
      <c r="F250" s="572">
        <v>800</v>
      </c>
      <c r="G250" s="572">
        <v>800</v>
      </c>
      <c r="H250" s="572">
        <v>800</v>
      </c>
      <c r="I250" s="69"/>
      <c r="J250" s="38"/>
    </row>
    <row r="251" spans="1:10" s="46" customFormat="1" ht="12.75" x14ac:dyDescent="0.2">
      <c r="A251" s="452">
        <v>915</v>
      </c>
      <c r="B251" s="454"/>
      <c r="C251" s="498" t="s">
        <v>585</v>
      </c>
      <c r="D251" s="573">
        <v>0</v>
      </c>
      <c r="E251" s="496">
        <v>300</v>
      </c>
      <c r="F251" s="572">
        <v>0</v>
      </c>
      <c r="G251" s="572">
        <v>300</v>
      </c>
      <c r="H251" s="572">
        <v>0</v>
      </c>
      <c r="I251" s="69"/>
      <c r="J251" s="38"/>
    </row>
    <row r="252" spans="1:10" s="46" customFormat="1" ht="12.75" x14ac:dyDescent="0.2">
      <c r="A252" s="452">
        <v>915</v>
      </c>
      <c r="B252" s="454"/>
      <c r="C252" s="498" t="s">
        <v>378</v>
      </c>
      <c r="D252" s="573">
        <v>100</v>
      </c>
      <c r="E252" s="496">
        <v>100</v>
      </c>
      <c r="F252" s="572">
        <v>100</v>
      </c>
      <c r="G252" s="572">
        <v>100</v>
      </c>
      <c r="H252" s="572">
        <v>100</v>
      </c>
      <c r="I252" s="69"/>
      <c r="J252" s="38"/>
    </row>
    <row r="253" spans="1:10" s="48" customFormat="1" ht="12.75" x14ac:dyDescent="0.2">
      <c r="A253" s="452">
        <v>915</v>
      </c>
      <c r="B253" s="454"/>
      <c r="C253" s="498" t="s">
        <v>379</v>
      </c>
      <c r="D253" s="573">
        <v>0</v>
      </c>
      <c r="E253" s="496">
        <v>100</v>
      </c>
      <c r="F253" s="572">
        <v>0</v>
      </c>
      <c r="G253" s="572">
        <v>100</v>
      </c>
      <c r="H253" s="572">
        <v>0</v>
      </c>
      <c r="I253" s="69"/>
      <c r="J253" s="38"/>
    </row>
    <row r="254" spans="1:10" x14ac:dyDescent="0.2">
      <c r="A254" s="452">
        <v>915</v>
      </c>
      <c r="B254" s="454"/>
      <c r="C254" s="495" t="s">
        <v>380</v>
      </c>
      <c r="D254" s="573">
        <v>200</v>
      </c>
      <c r="E254" s="496">
        <v>200</v>
      </c>
      <c r="F254" s="572">
        <v>200</v>
      </c>
      <c r="G254" s="572">
        <v>200</v>
      </c>
      <c r="H254" s="572">
        <v>200</v>
      </c>
      <c r="I254" s="69"/>
      <c r="J254" s="38"/>
    </row>
    <row r="255" spans="1:10" s="46" customFormat="1" ht="12.75" x14ac:dyDescent="0.2">
      <c r="A255" s="452">
        <v>915</v>
      </c>
      <c r="B255" s="454"/>
      <c r="C255" s="495" t="s">
        <v>381</v>
      </c>
      <c r="D255" s="573">
        <v>200</v>
      </c>
      <c r="E255" s="496">
        <v>200</v>
      </c>
      <c r="F255" s="572">
        <v>200</v>
      </c>
      <c r="G255" s="572">
        <v>200</v>
      </c>
      <c r="H255" s="572">
        <v>200</v>
      </c>
      <c r="I255" s="69"/>
      <c r="J255" s="38"/>
    </row>
    <row r="256" spans="1:10" s="46" customFormat="1" ht="12.75" x14ac:dyDescent="0.2">
      <c r="A256" s="452">
        <v>915</v>
      </c>
      <c r="B256" s="454"/>
      <c r="C256" s="495" t="s">
        <v>382</v>
      </c>
      <c r="D256" s="573">
        <v>1500</v>
      </c>
      <c r="E256" s="496">
        <v>1750</v>
      </c>
      <c r="F256" s="572">
        <v>1750</v>
      </c>
      <c r="G256" s="572">
        <v>1750</v>
      </c>
      <c r="H256" s="572">
        <v>1750</v>
      </c>
      <c r="I256" s="69"/>
      <c r="J256" s="38"/>
    </row>
    <row r="257" spans="1:10" s="50" customFormat="1" ht="12.75" x14ac:dyDescent="0.2">
      <c r="A257" s="452">
        <v>915</v>
      </c>
      <c r="B257" s="454"/>
      <c r="C257" s="498"/>
      <c r="D257" s="71"/>
      <c r="E257" s="496"/>
      <c r="F257" s="572"/>
      <c r="G257" s="572"/>
      <c r="H257" s="572"/>
      <c r="I257" s="494"/>
      <c r="J257" s="38"/>
    </row>
    <row r="258" spans="1:10" s="50" customFormat="1" ht="12.75" x14ac:dyDescent="0.2">
      <c r="A258" s="452">
        <v>915</v>
      </c>
      <c r="B258" s="454"/>
      <c r="C258" s="498"/>
      <c r="D258" s="71"/>
      <c r="E258" s="496"/>
      <c r="F258" s="572"/>
      <c r="G258" s="572"/>
      <c r="H258" s="572"/>
      <c r="I258" s="494"/>
      <c r="J258" s="38"/>
    </row>
    <row r="259" spans="1:10" x14ac:dyDescent="0.2">
      <c r="A259" s="452">
        <v>915</v>
      </c>
      <c r="B259" s="453" t="s">
        <v>33</v>
      </c>
      <c r="C259" s="383" t="s">
        <v>327</v>
      </c>
      <c r="D259" s="70">
        <v>300</v>
      </c>
      <c r="E259" s="70">
        <v>200</v>
      </c>
      <c r="F259" s="70">
        <v>200</v>
      </c>
      <c r="G259" s="70">
        <v>200</v>
      </c>
      <c r="H259" s="70">
        <v>200</v>
      </c>
      <c r="I259" s="368"/>
      <c r="J259" s="42"/>
    </row>
    <row r="260" spans="1:10" s="50" customFormat="1" ht="12.75" x14ac:dyDescent="0.2">
      <c r="A260" s="452">
        <v>915</v>
      </c>
      <c r="B260" s="454"/>
      <c r="C260" s="228" t="s">
        <v>791</v>
      </c>
      <c r="D260" s="71">
        <v>150</v>
      </c>
      <c r="E260" s="148">
        <v>150</v>
      </c>
      <c r="F260" s="69">
        <v>150</v>
      </c>
      <c r="G260" s="69">
        <v>150</v>
      </c>
      <c r="H260" s="69">
        <v>150</v>
      </c>
      <c r="I260" s="69"/>
      <c r="J260" s="38"/>
    </row>
    <row r="261" spans="1:10" s="50" customFormat="1" ht="12.75" x14ac:dyDescent="0.2">
      <c r="A261" s="452">
        <v>915</v>
      </c>
      <c r="B261" s="454"/>
      <c r="C261" s="224" t="s">
        <v>792</v>
      </c>
      <c r="D261" s="71">
        <v>0</v>
      </c>
      <c r="E261" s="148">
        <v>50</v>
      </c>
      <c r="F261" s="69">
        <v>50</v>
      </c>
      <c r="G261" s="69">
        <v>50</v>
      </c>
      <c r="H261" s="69">
        <v>50</v>
      </c>
      <c r="I261" s="69"/>
      <c r="J261" s="38"/>
    </row>
    <row r="262" spans="1:10" s="50" customFormat="1" ht="12.75" x14ac:dyDescent="0.2">
      <c r="A262" s="452">
        <v>915</v>
      </c>
      <c r="B262" s="454"/>
      <c r="C262" s="228" t="s">
        <v>793</v>
      </c>
      <c r="D262" s="71">
        <v>150</v>
      </c>
      <c r="E262" s="148"/>
      <c r="F262" s="69"/>
      <c r="G262" s="69"/>
      <c r="H262" s="69"/>
      <c r="I262" s="69"/>
      <c r="J262" s="38"/>
    </row>
    <row r="263" spans="1:10" s="50" customFormat="1" ht="12.75" x14ac:dyDescent="0.2">
      <c r="A263" s="452">
        <v>915</v>
      </c>
      <c r="B263" s="454"/>
      <c r="C263" s="228"/>
      <c r="D263" s="71"/>
      <c r="E263" s="148"/>
      <c r="F263" s="69"/>
      <c r="G263" s="69"/>
      <c r="H263" s="69"/>
      <c r="I263" s="69"/>
      <c r="J263" s="38"/>
    </row>
    <row r="264" spans="1:10" s="48" customFormat="1" ht="12.75" x14ac:dyDescent="0.2">
      <c r="A264" s="318">
        <v>917</v>
      </c>
      <c r="B264" s="318" t="s">
        <v>11</v>
      </c>
      <c r="C264" s="320" t="s">
        <v>117</v>
      </c>
      <c r="D264" s="321">
        <v>325638.41000000003</v>
      </c>
      <c r="E264" s="321">
        <v>336917.16000000003</v>
      </c>
      <c r="F264" s="321">
        <v>300667.02750000003</v>
      </c>
      <c r="G264" s="321">
        <v>287561.38837500004</v>
      </c>
      <c r="H264" s="321">
        <v>289170.96729375003</v>
      </c>
      <c r="I264" s="368"/>
      <c r="J264" s="42"/>
    </row>
    <row r="265" spans="1:10" s="48" customFormat="1" ht="12.75" x14ac:dyDescent="0.2">
      <c r="A265" s="452">
        <v>917</v>
      </c>
      <c r="B265" s="453" t="s">
        <v>9</v>
      </c>
      <c r="C265" s="383" t="s">
        <v>185</v>
      </c>
      <c r="D265" s="70">
        <v>18846</v>
      </c>
      <c r="E265" s="70">
        <v>21580.6</v>
      </c>
      <c r="F265" s="70">
        <v>21180.6</v>
      </c>
      <c r="G265" s="70">
        <v>21480.6</v>
      </c>
      <c r="H265" s="70">
        <v>21180.6</v>
      </c>
      <c r="I265" s="368"/>
      <c r="J265" s="42"/>
    </row>
    <row r="266" spans="1:10" s="48" customFormat="1" ht="12.75" x14ac:dyDescent="0.2">
      <c r="A266" s="452">
        <v>917</v>
      </c>
      <c r="B266" s="453"/>
      <c r="C266" s="228" t="s">
        <v>284</v>
      </c>
      <c r="D266" s="571">
        <v>1000</v>
      </c>
      <c r="E266" s="246">
        <v>1200</v>
      </c>
      <c r="F266" s="245">
        <v>1200</v>
      </c>
      <c r="G266" s="245">
        <v>1200</v>
      </c>
      <c r="H266" s="245">
        <v>1200</v>
      </c>
      <c r="I266" s="127"/>
      <c r="J266" s="737"/>
    </row>
    <row r="267" spans="1:10" s="48" customFormat="1" ht="12.75" x14ac:dyDescent="0.2">
      <c r="A267" s="452">
        <v>917</v>
      </c>
      <c r="B267" s="453"/>
      <c r="C267" s="227" t="s">
        <v>206</v>
      </c>
      <c r="D267" s="571">
        <v>1277</v>
      </c>
      <c r="E267" s="246">
        <v>1277</v>
      </c>
      <c r="F267" s="245">
        <v>1277</v>
      </c>
      <c r="G267" s="245">
        <v>1277</v>
      </c>
      <c r="H267" s="245">
        <v>1277</v>
      </c>
      <c r="I267" s="127"/>
      <c r="J267" s="737"/>
    </row>
    <row r="268" spans="1:10" s="48" customFormat="1" ht="12.75" x14ac:dyDescent="0.2">
      <c r="A268" s="452">
        <v>917</v>
      </c>
      <c r="B268" s="453"/>
      <c r="C268" s="227" t="s">
        <v>338</v>
      </c>
      <c r="D268" s="571">
        <v>200</v>
      </c>
      <c r="E268" s="246">
        <v>514.6</v>
      </c>
      <c r="F268" s="245">
        <v>514.6</v>
      </c>
      <c r="G268" s="245">
        <v>514.6</v>
      </c>
      <c r="H268" s="245">
        <v>514.6</v>
      </c>
      <c r="I268" s="127"/>
      <c r="J268" s="737"/>
    </row>
    <row r="269" spans="1:10" s="48" customFormat="1" ht="12.75" x14ac:dyDescent="0.2">
      <c r="A269" s="452">
        <v>917</v>
      </c>
      <c r="B269" s="453"/>
      <c r="C269" s="227" t="s">
        <v>426</v>
      </c>
      <c r="D269" s="571">
        <v>100</v>
      </c>
      <c r="E269" s="246">
        <v>100</v>
      </c>
      <c r="F269" s="245">
        <v>100</v>
      </c>
      <c r="G269" s="245">
        <v>100</v>
      </c>
      <c r="H269" s="245">
        <v>100</v>
      </c>
      <c r="I269" s="127"/>
      <c r="J269" s="737"/>
    </row>
    <row r="270" spans="1:10" s="48" customFormat="1" ht="12.75" x14ac:dyDescent="0.2">
      <c r="A270" s="452">
        <v>917</v>
      </c>
      <c r="B270" s="453"/>
      <c r="C270" s="224" t="s">
        <v>655</v>
      </c>
      <c r="D270" s="571">
        <v>1250</v>
      </c>
      <c r="E270" s="246">
        <v>1250</v>
      </c>
      <c r="F270" s="245">
        <v>1250</v>
      </c>
      <c r="G270" s="245">
        <v>1250</v>
      </c>
      <c r="H270" s="245">
        <v>1250</v>
      </c>
      <c r="I270" s="127"/>
      <c r="J270" s="737"/>
    </row>
    <row r="271" spans="1:10" s="48" customFormat="1" ht="12.75" x14ac:dyDescent="0.2">
      <c r="A271" s="452">
        <v>917</v>
      </c>
      <c r="B271" s="453"/>
      <c r="C271" s="224" t="s">
        <v>337</v>
      </c>
      <c r="D271" s="571">
        <v>5000</v>
      </c>
      <c r="E271" s="246">
        <v>5000</v>
      </c>
      <c r="F271" s="245">
        <v>5000</v>
      </c>
      <c r="G271" s="245">
        <v>5000</v>
      </c>
      <c r="H271" s="245">
        <v>5000</v>
      </c>
      <c r="I271" s="127"/>
      <c r="J271" s="737"/>
    </row>
    <row r="272" spans="1:10" s="48" customFormat="1" ht="22.5" x14ac:dyDescent="0.2">
      <c r="A272" s="452">
        <v>917</v>
      </c>
      <c r="B272" s="453"/>
      <c r="C272" s="224" t="s">
        <v>658</v>
      </c>
      <c r="D272" s="571">
        <v>8000</v>
      </c>
      <c r="E272" s="246">
        <v>10000</v>
      </c>
      <c r="F272" s="245">
        <v>10000</v>
      </c>
      <c r="G272" s="245">
        <v>10000</v>
      </c>
      <c r="H272" s="245">
        <v>10000</v>
      </c>
      <c r="I272" s="127"/>
      <c r="J272" s="737"/>
    </row>
    <row r="273" spans="1:10" s="48" customFormat="1" ht="12.75" x14ac:dyDescent="0.2">
      <c r="A273" s="452">
        <v>917</v>
      </c>
      <c r="B273" s="453"/>
      <c r="C273" s="224" t="s">
        <v>336</v>
      </c>
      <c r="D273" s="571">
        <v>320</v>
      </c>
      <c r="E273" s="246">
        <v>320</v>
      </c>
      <c r="F273" s="245">
        <v>320</v>
      </c>
      <c r="G273" s="245">
        <v>320</v>
      </c>
      <c r="H273" s="245">
        <v>320</v>
      </c>
      <c r="I273" s="127"/>
      <c r="J273" s="737"/>
    </row>
    <row r="274" spans="1:10" s="48" customFormat="1" ht="12.75" x14ac:dyDescent="0.2">
      <c r="A274" s="452">
        <v>917</v>
      </c>
      <c r="B274" s="453"/>
      <c r="C274" s="224" t="s">
        <v>654</v>
      </c>
      <c r="D274" s="571">
        <v>199</v>
      </c>
      <c r="E274" s="246">
        <v>199</v>
      </c>
      <c r="F274" s="245">
        <v>199</v>
      </c>
      <c r="G274" s="245">
        <v>199</v>
      </c>
      <c r="H274" s="245">
        <v>199</v>
      </c>
      <c r="I274" s="127"/>
      <c r="J274" s="737"/>
    </row>
    <row r="275" spans="1:10" s="48" customFormat="1" ht="12.75" x14ac:dyDescent="0.2">
      <c r="A275" s="452">
        <v>917</v>
      </c>
      <c r="B275" s="453"/>
      <c r="C275" s="224" t="s">
        <v>656</v>
      </c>
      <c r="D275" s="571">
        <v>50</v>
      </c>
      <c r="E275" s="246">
        <v>50</v>
      </c>
      <c r="F275" s="245">
        <v>50</v>
      </c>
      <c r="G275" s="245">
        <v>50</v>
      </c>
      <c r="H275" s="245">
        <v>50</v>
      </c>
      <c r="I275" s="127"/>
      <c r="J275" s="737"/>
    </row>
    <row r="276" spans="1:10" s="48" customFormat="1" ht="12.75" x14ac:dyDescent="0.2">
      <c r="A276" s="452">
        <v>917</v>
      </c>
      <c r="B276" s="453"/>
      <c r="C276" s="224" t="s">
        <v>285</v>
      </c>
      <c r="D276" s="571">
        <v>100</v>
      </c>
      <c r="E276" s="246">
        <v>100</v>
      </c>
      <c r="F276" s="245">
        <v>100</v>
      </c>
      <c r="G276" s="245">
        <v>100</v>
      </c>
      <c r="H276" s="245">
        <v>100</v>
      </c>
      <c r="I276" s="127"/>
      <c r="J276" s="737"/>
    </row>
    <row r="277" spans="1:10" s="48" customFormat="1" ht="12.75" x14ac:dyDescent="0.2">
      <c r="A277" s="452">
        <v>917</v>
      </c>
      <c r="B277" s="453"/>
      <c r="C277" s="224" t="s">
        <v>256</v>
      </c>
      <c r="D277" s="571">
        <v>100</v>
      </c>
      <c r="E277" s="246">
        <v>20</v>
      </c>
      <c r="F277" s="245">
        <v>20</v>
      </c>
      <c r="G277" s="245">
        <v>20</v>
      </c>
      <c r="H277" s="245">
        <v>20</v>
      </c>
      <c r="I277" s="127"/>
      <c r="J277" s="737"/>
    </row>
    <row r="278" spans="1:10" s="48" customFormat="1" ht="12.75" x14ac:dyDescent="0.2">
      <c r="A278" s="452">
        <v>917</v>
      </c>
      <c r="B278" s="453"/>
      <c r="C278" s="224" t="s">
        <v>657</v>
      </c>
      <c r="D278" s="571">
        <v>300</v>
      </c>
      <c r="E278" s="246">
        <v>300</v>
      </c>
      <c r="F278" s="245">
        <v>300</v>
      </c>
      <c r="G278" s="245">
        <v>300</v>
      </c>
      <c r="H278" s="245">
        <v>300</v>
      </c>
      <c r="I278" s="127"/>
      <c r="J278" s="737"/>
    </row>
    <row r="279" spans="1:10" s="48" customFormat="1" ht="12.75" x14ac:dyDescent="0.2">
      <c r="A279" s="452">
        <v>917</v>
      </c>
      <c r="B279" s="453"/>
      <c r="C279" s="224" t="s">
        <v>524</v>
      </c>
      <c r="D279" s="571">
        <v>125</v>
      </c>
      <c r="E279" s="246">
        <v>125</v>
      </c>
      <c r="F279" s="245">
        <v>125</v>
      </c>
      <c r="G279" s="245">
        <v>125</v>
      </c>
      <c r="H279" s="245">
        <v>125</v>
      </c>
      <c r="I279" s="127"/>
      <c r="J279" s="737"/>
    </row>
    <row r="280" spans="1:10" s="48" customFormat="1" ht="12.75" x14ac:dyDescent="0.2">
      <c r="A280" s="452">
        <v>917</v>
      </c>
      <c r="B280" s="453"/>
      <c r="C280" s="224" t="s">
        <v>525</v>
      </c>
      <c r="D280" s="571">
        <v>125</v>
      </c>
      <c r="E280" s="246">
        <v>125</v>
      </c>
      <c r="F280" s="245">
        <v>125</v>
      </c>
      <c r="G280" s="245">
        <v>125</v>
      </c>
      <c r="H280" s="245">
        <v>125</v>
      </c>
      <c r="I280" s="127"/>
      <c r="J280" s="737"/>
    </row>
    <row r="281" spans="1:10" s="48" customFormat="1" ht="12.75" x14ac:dyDescent="0.2">
      <c r="A281" s="452">
        <v>917</v>
      </c>
      <c r="B281" s="453"/>
      <c r="C281" s="224" t="s">
        <v>526</v>
      </c>
      <c r="D281" s="571">
        <v>125</v>
      </c>
      <c r="E281" s="246">
        <v>125</v>
      </c>
      <c r="F281" s="245">
        <v>125</v>
      </c>
      <c r="G281" s="245">
        <v>125</v>
      </c>
      <c r="H281" s="245">
        <v>125</v>
      </c>
      <c r="I281" s="127"/>
      <c r="J281" s="737"/>
    </row>
    <row r="282" spans="1:10" s="48" customFormat="1" ht="12.75" x14ac:dyDescent="0.2">
      <c r="A282" s="452">
        <v>917</v>
      </c>
      <c r="B282" s="453"/>
      <c r="C282" s="224" t="s">
        <v>527</v>
      </c>
      <c r="D282" s="571">
        <v>125</v>
      </c>
      <c r="E282" s="246">
        <v>125</v>
      </c>
      <c r="F282" s="245">
        <v>125</v>
      </c>
      <c r="G282" s="245">
        <v>125</v>
      </c>
      <c r="H282" s="245">
        <v>125</v>
      </c>
      <c r="I282" s="127"/>
      <c r="J282" s="737"/>
    </row>
    <row r="283" spans="1:10" s="48" customFormat="1" ht="12.75" x14ac:dyDescent="0.2">
      <c r="A283" s="452">
        <v>917</v>
      </c>
      <c r="B283" s="453"/>
      <c r="C283" s="224" t="s">
        <v>528</v>
      </c>
      <c r="D283" s="571">
        <v>300</v>
      </c>
      <c r="E283" s="246">
        <v>300</v>
      </c>
      <c r="F283" s="245">
        <v>0</v>
      </c>
      <c r="G283" s="245">
        <v>300</v>
      </c>
      <c r="H283" s="245">
        <v>0</v>
      </c>
      <c r="I283" s="127"/>
      <c r="J283" s="737"/>
    </row>
    <row r="284" spans="1:10" s="48" customFormat="1" ht="12.75" x14ac:dyDescent="0.2">
      <c r="A284" s="452">
        <v>917</v>
      </c>
      <c r="B284" s="453"/>
      <c r="C284" s="224" t="s">
        <v>529</v>
      </c>
      <c r="D284" s="571">
        <v>50</v>
      </c>
      <c r="E284" s="246">
        <v>50</v>
      </c>
      <c r="F284" s="245">
        <v>50</v>
      </c>
      <c r="G284" s="245">
        <v>50</v>
      </c>
      <c r="H284" s="245">
        <v>50</v>
      </c>
      <c r="I284" s="127"/>
      <c r="J284" s="737"/>
    </row>
    <row r="285" spans="1:10" s="48" customFormat="1" ht="22.5" x14ac:dyDescent="0.2">
      <c r="A285" s="452">
        <v>917</v>
      </c>
      <c r="B285" s="453"/>
      <c r="C285" s="224" t="s">
        <v>339</v>
      </c>
      <c r="D285" s="571">
        <v>100</v>
      </c>
      <c r="E285" s="246">
        <v>100</v>
      </c>
      <c r="F285" s="245">
        <v>100</v>
      </c>
      <c r="G285" s="245">
        <v>100</v>
      </c>
      <c r="H285" s="245">
        <v>100</v>
      </c>
      <c r="I285" s="127"/>
      <c r="J285" s="737"/>
    </row>
    <row r="286" spans="1:10" s="48" customFormat="1" ht="12.75" x14ac:dyDescent="0.2">
      <c r="A286" s="452">
        <v>917</v>
      </c>
      <c r="B286" s="453"/>
      <c r="C286" s="224" t="s">
        <v>659</v>
      </c>
      <c r="D286" s="571">
        <v>0</v>
      </c>
      <c r="E286" s="246">
        <v>100</v>
      </c>
      <c r="F286" s="245">
        <v>100</v>
      </c>
      <c r="G286" s="245">
        <v>100</v>
      </c>
      <c r="H286" s="245">
        <v>100</v>
      </c>
      <c r="I286" s="127"/>
      <c r="J286" s="737"/>
    </row>
    <row r="287" spans="1:10" s="48" customFormat="1" ht="12.75" x14ac:dyDescent="0.2">
      <c r="A287" s="452">
        <v>917</v>
      </c>
      <c r="B287" s="453"/>
      <c r="C287" s="224" t="s">
        <v>660</v>
      </c>
      <c r="D287" s="571">
        <v>0</v>
      </c>
      <c r="E287" s="246">
        <v>100</v>
      </c>
      <c r="F287" s="245">
        <v>0</v>
      </c>
      <c r="G287" s="245">
        <v>0</v>
      </c>
      <c r="H287" s="245">
        <v>0</v>
      </c>
      <c r="I287" s="127"/>
      <c r="J287" s="737"/>
    </row>
    <row r="288" spans="1:10" s="48" customFormat="1" ht="12.75" x14ac:dyDescent="0.2">
      <c r="A288" s="452">
        <v>917</v>
      </c>
      <c r="B288" s="453"/>
      <c r="C288" s="224" t="s">
        <v>661</v>
      </c>
      <c r="D288" s="571">
        <v>0</v>
      </c>
      <c r="E288" s="246">
        <v>100</v>
      </c>
      <c r="F288" s="245">
        <v>100</v>
      </c>
      <c r="G288" s="245">
        <v>100</v>
      </c>
      <c r="H288" s="245">
        <v>100</v>
      </c>
      <c r="I288" s="127"/>
      <c r="J288" s="737"/>
    </row>
    <row r="289" spans="1:10" s="48" customFormat="1" ht="12.75" x14ac:dyDescent="0.2">
      <c r="A289" s="452">
        <v>917</v>
      </c>
      <c r="B289" s="453"/>
      <c r="C289" s="224"/>
      <c r="D289" s="571"/>
      <c r="E289" s="246"/>
      <c r="F289" s="245"/>
      <c r="G289" s="245"/>
      <c r="H289" s="245"/>
      <c r="I289" s="127"/>
      <c r="J289" s="737"/>
    </row>
    <row r="290" spans="1:10" s="48" customFormat="1" ht="12.75" x14ac:dyDescent="0.2">
      <c r="A290" s="452">
        <v>917</v>
      </c>
      <c r="B290" s="453"/>
      <c r="C290" s="224"/>
      <c r="D290" s="571"/>
      <c r="E290" s="246"/>
      <c r="F290" s="245"/>
      <c r="G290" s="245"/>
      <c r="H290" s="245"/>
      <c r="I290" s="127"/>
      <c r="J290" s="737"/>
    </row>
    <row r="291" spans="1:10" s="48" customFormat="1" ht="12.75" x14ac:dyDescent="0.2">
      <c r="A291" s="452">
        <v>917</v>
      </c>
      <c r="B291" s="453" t="s">
        <v>16</v>
      </c>
      <c r="C291" s="384" t="s">
        <v>186</v>
      </c>
      <c r="D291" s="70">
        <v>35198</v>
      </c>
      <c r="E291" s="70">
        <v>49374</v>
      </c>
      <c r="F291" s="70">
        <v>29374</v>
      </c>
      <c r="G291" s="70">
        <v>29374</v>
      </c>
      <c r="H291" s="70">
        <v>29374</v>
      </c>
      <c r="I291" s="368"/>
    </row>
    <row r="292" spans="1:10" s="48" customFormat="1" ht="12.75" x14ac:dyDescent="0.2">
      <c r="A292" s="452">
        <v>917</v>
      </c>
      <c r="B292" s="454"/>
      <c r="C292" s="228" t="s">
        <v>257</v>
      </c>
      <c r="D292" s="571">
        <v>18350</v>
      </c>
      <c r="E292" s="429">
        <v>18300</v>
      </c>
      <c r="F292" s="430">
        <v>18300</v>
      </c>
      <c r="G292" s="430">
        <v>18300</v>
      </c>
      <c r="H292" s="430">
        <v>18300</v>
      </c>
      <c r="I292" s="69"/>
      <c r="J292" s="38"/>
    </row>
    <row r="293" spans="1:10" s="48" customFormat="1" ht="12.75" x14ac:dyDescent="0.2">
      <c r="A293" s="452">
        <v>917</v>
      </c>
      <c r="B293" s="454"/>
      <c r="C293" s="224" t="s">
        <v>202</v>
      </c>
      <c r="D293" s="571">
        <v>200</v>
      </c>
      <c r="E293" s="429">
        <v>200</v>
      </c>
      <c r="F293" s="430">
        <v>200</v>
      </c>
      <c r="G293" s="430">
        <v>200</v>
      </c>
      <c r="H293" s="430">
        <v>200</v>
      </c>
      <c r="I293" s="69"/>
      <c r="J293" s="38"/>
    </row>
    <row r="294" spans="1:10" s="48" customFormat="1" ht="12.75" x14ac:dyDescent="0.2">
      <c r="A294" s="452">
        <v>917</v>
      </c>
      <c r="B294" s="454"/>
      <c r="C294" s="224" t="s">
        <v>536</v>
      </c>
      <c r="D294" s="571"/>
      <c r="E294" s="429">
        <v>20000</v>
      </c>
      <c r="F294" s="430">
        <v>0</v>
      </c>
      <c r="G294" s="430">
        <v>0</v>
      </c>
      <c r="H294" s="430">
        <v>0</v>
      </c>
      <c r="I294" s="69"/>
      <c r="J294" s="38"/>
    </row>
    <row r="295" spans="1:10" s="48" customFormat="1" ht="12.75" x14ac:dyDescent="0.2">
      <c r="A295" s="452">
        <v>917</v>
      </c>
      <c r="B295" s="454"/>
      <c r="C295" s="228" t="s">
        <v>663</v>
      </c>
      <c r="D295" s="571"/>
      <c r="E295" s="429">
        <v>1250</v>
      </c>
      <c r="F295" s="430">
        <v>1250</v>
      </c>
      <c r="G295" s="430">
        <v>1250</v>
      </c>
      <c r="H295" s="430">
        <v>1250</v>
      </c>
      <c r="I295" s="368"/>
      <c r="J295" s="42"/>
    </row>
    <row r="296" spans="1:10" s="48" customFormat="1" ht="12.75" x14ac:dyDescent="0.2">
      <c r="A296" s="452">
        <v>917</v>
      </c>
      <c r="B296" s="454"/>
      <c r="C296" s="228" t="s">
        <v>260</v>
      </c>
      <c r="D296" s="571">
        <v>450</v>
      </c>
      <c r="E296" s="429">
        <v>500</v>
      </c>
      <c r="F296" s="430">
        <v>500</v>
      </c>
      <c r="G296" s="430">
        <v>500</v>
      </c>
      <c r="H296" s="430">
        <v>500</v>
      </c>
      <c r="I296" s="69"/>
      <c r="J296" s="38"/>
    </row>
    <row r="297" spans="1:10" s="48" customFormat="1" ht="12.75" x14ac:dyDescent="0.2">
      <c r="A297" s="452">
        <v>917</v>
      </c>
      <c r="B297" s="454"/>
      <c r="C297" s="224" t="s">
        <v>159</v>
      </c>
      <c r="D297" s="571">
        <v>1100</v>
      </c>
      <c r="E297" s="429">
        <v>1100</v>
      </c>
      <c r="F297" s="430">
        <v>1100</v>
      </c>
      <c r="G297" s="430">
        <v>1100</v>
      </c>
      <c r="H297" s="430">
        <v>1100</v>
      </c>
      <c r="I297" s="69"/>
      <c r="J297" s="38"/>
    </row>
    <row r="298" spans="1:10" s="48" customFormat="1" ht="12.75" x14ac:dyDescent="0.2">
      <c r="A298" s="452">
        <v>917</v>
      </c>
      <c r="B298" s="454"/>
      <c r="C298" s="224" t="s">
        <v>229</v>
      </c>
      <c r="D298" s="571">
        <v>180</v>
      </c>
      <c r="E298" s="429">
        <v>180</v>
      </c>
      <c r="F298" s="430">
        <v>180</v>
      </c>
      <c r="G298" s="430">
        <v>180</v>
      </c>
      <c r="H298" s="430">
        <v>180</v>
      </c>
      <c r="I298" s="69"/>
      <c r="J298" s="38"/>
    </row>
    <row r="299" spans="1:10" s="48" customFormat="1" ht="12.75" x14ac:dyDescent="0.2">
      <c r="A299" s="452">
        <v>917</v>
      </c>
      <c r="B299" s="454"/>
      <c r="C299" s="483" t="s">
        <v>230</v>
      </c>
      <c r="D299" s="571">
        <v>90</v>
      </c>
      <c r="E299" s="429">
        <v>90</v>
      </c>
      <c r="F299" s="430">
        <v>90</v>
      </c>
      <c r="G299" s="430">
        <v>90</v>
      </c>
      <c r="H299" s="430">
        <v>90</v>
      </c>
      <c r="I299" s="69"/>
      <c r="J299" s="38"/>
    </row>
    <row r="300" spans="1:10" s="48" customFormat="1" ht="12.75" x14ac:dyDescent="0.2">
      <c r="A300" s="452">
        <v>917</v>
      </c>
      <c r="B300" s="454"/>
      <c r="C300" s="483" t="s">
        <v>231</v>
      </c>
      <c r="D300" s="571">
        <v>180</v>
      </c>
      <c r="E300" s="429">
        <v>180</v>
      </c>
      <c r="F300" s="430">
        <v>180</v>
      </c>
      <c r="G300" s="430">
        <v>180</v>
      </c>
      <c r="H300" s="430">
        <v>180</v>
      </c>
      <c r="I300" s="69"/>
      <c r="J300" s="38"/>
    </row>
    <row r="301" spans="1:10" s="48" customFormat="1" ht="12.75" x14ac:dyDescent="0.2">
      <c r="A301" s="452">
        <v>917</v>
      </c>
      <c r="B301" s="454"/>
      <c r="C301" s="483" t="s">
        <v>232</v>
      </c>
      <c r="D301" s="571">
        <v>180</v>
      </c>
      <c r="E301" s="429">
        <v>180</v>
      </c>
      <c r="F301" s="430">
        <v>180</v>
      </c>
      <c r="G301" s="430">
        <v>180</v>
      </c>
      <c r="H301" s="430">
        <v>180</v>
      </c>
      <c r="I301" s="69"/>
      <c r="J301" s="38"/>
    </row>
    <row r="302" spans="1:10" s="48" customFormat="1" ht="12.75" x14ac:dyDescent="0.2">
      <c r="A302" s="452">
        <v>917</v>
      </c>
      <c r="B302" s="454"/>
      <c r="C302" s="483" t="s">
        <v>233</v>
      </c>
      <c r="D302" s="571">
        <v>90</v>
      </c>
      <c r="E302" s="429">
        <v>90</v>
      </c>
      <c r="F302" s="430">
        <v>90</v>
      </c>
      <c r="G302" s="430">
        <v>90</v>
      </c>
      <c r="H302" s="430">
        <v>90</v>
      </c>
      <c r="I302" s="69"/>
      <c r="J302" s="38"/>
    </row>
    <row r="303" spans="1:10" s="48" customFormat="1" ht="12.75" x14ac:dyDescent="0.2">
      <c r="A303" s="452">
        <v>917</v>
      </c>
      <c r="B303" s="454"/>
      <c r="C303" s="483" t="s">
        <v>234</v>
      </c>
      <c r="D303" s="571">
        <v>180</v>
      </c>
      <c r="E303" s="429">
        <v>180</v>
      </c>
      <c r="F303" s="430">
        <v>180</v>
      </c>
      <c r="G303" s="430">
        <v>180</v>
      </c>
      <c r="H303" s="430">
        <v>180</v>
      </c>
      <c r="I303" s="69"/>
      <c r="J303" s="38"/>
    </row>
    <row r="304" spans="1:10" s="48" customFormat="1" ht="12.75" x14ac:dyDescent="0.2">
      <c r="A304" s="452">
        <v>917</v>
      </c>
      <c r="B304" s="454"/>
      <c r="C304" s="483" t="s">
        <v>235</v>
      </c>
      <c r="D304" s="571">
        <v>180</v>
      </c>
      <c r="E304" s="429">
        <v>180</v>
      </c>
      <c r="F304" s="430">
        <v>180</v>
      </c>
      <c r="G304" s="430">
        <v>180</v>
      </c>
      <c r="H304" s="430">
        <v>180</v>
      </c>
      <c r="I304" s="69"/>
      <c r="J304" s="38"/>
    </row>
    <row r="305" spans="1:10" s="48" customFormat="1" ht="12.75" x14ac:dyDescent="0.2">
      <c r="A305" s="452">
        <v>917</v>
      </c>
      <c r="B305" s="454"/>
      <c r="C305" s="483" t="s">
        <v>236</v>
      </c>
      <c r="D305" s="571">
        <v>90</v>
      </c>
      <c r="E305" s="429">
        <v>90</v>
      </c>
      <c r="F305" s="430">
        <v>90</v>
      </c>
      <c r="G305" s="430">
        <v>90</v>
      </c>
      <c r="H305" s="430">
        <v>90</v>
      </c>
      <c r="I305" s="69"/>
      <c r="J305" s="38"/>
    </row>
    <row r="306" spans="1:10" s="48" customFormat="1" ht="12.75" x14ac:dyDescent="0.2">
      <c r="A306" s="452">
        <v>917</v>
      </c>
      <c r="B306" s="454"/>
      <c r="C306" s="483" t="s">
        <v>237</v>
      </c>
      <c r="D306" s="571">
        <v>180</v>
      </c>
      <c r="E306" s="429">
        <v>180</v>
      </c>
      <c r="F306" s="430">
        <v>180</v>
      </c>
      <c r="G306" s="430">
        <v>180</v>
      </c>
      <c r="H306" s="430">
        <v>180</v>
      </c>
      <c r="I306" s="69"/>
      <c r="J306" s="38"/>
    </row>
    <row r="307" spans="1:10" s="48" customFormat="1" ht="12.75" x14ac:dyDescent="0.2">
      <c r="A307" s="452">
        <v>917</v>
      </c>
      <c r="B307" s="454"/>
      <c r="C307" s="483" t="s">
        <v>200</v>
      </c>
      <c r="D307" s="571">
        <v>20</v>
      </c>
      <c r="E307" s="429">
        <v>20</v>
      </c>
      <c r="F307" s="430">
        <v>20</v>
      </c>
      <c r="G307" s="430">
        <v>20</v>
      </c>
      <c r="H307" s="430">
        <v>20</v>
      </c>
      <c r="I307" s="69"/>
      <c r="J307" s="38"/>
    </row>
    <row r="308" spans="1:10" s="48" customFormat="1" ht="12.75" x14ac:dyDescent="0.2">
      <c r="A308" s="452">
        <v>917</v>
      </c>
      <c r="B308" s="454"/>
      <c r="C308" s="483" t="s">
        <v>201</v>
      </c>
      <c r="D308" s="571">
        <v>20</v>
      </c>
      <c r="E308" s="429">
        <v>20</v>
      </c>
      <c r="F308" s="430">
        <v>20</v>
      </c>
      <c r="G308" s="430">
        <v>20</v>
      </c>
      <c r="H308" s="430">
        <v>20</v>
      </c>
      <c r="I308" s="69"/>
      <c r="J308" s="38"/>
    </row>
    <row r="309" spans="1:10" s="48" customFormat="1" ht="12.75" x14ac:dyDescent="0.2">
      <c r="A309" s="452">
        <v>917</v>
      </c>
      <c r="B309" s="454"/>
      <c r="C309" s="483" t="s">
        <v>222</v>
      </c>
      <c r="D309" s="571">
        <v>90</v>
      </c>
      <c r="E309" s="429">
        <v>90</v>
      </c>
      <c r="F309" s="430">
        <v>90</v>
      </c>
      <c r="G309" s="430">
        <v>90</v>
      </c>
      <c r="H309" s="430">
        <v>90</v>
      </c>
      <c r="I309" s="69"/>
      <c r="J309" s="38"/>
    </row>
    <row r="310" spans="1:10" s="48" customFormat="1" ht="22.5" x14ac:dyDescent="0.2">
      <c r="A310" s="452">
        <v>917</v>
      </c>
      <c r="B310" s="454"/>
      <c r="C310" s="224" t="s">
        <v>281</v>
      </c>
      <c r="D310" s="571">
        <v>200</v>
      </c>
      <c r="E310" s="429">
        <v>200</v>
      </c>
      <c r="F310" s="430">
        <v>200</v>
      </c>
      <c r="G310" s="430">
        <v>200</v>
      </c>
      <c r="H310" s="430">
        <v>200</v>
      </c>
      <c r="I310" s="69"/>
      <c r="J310" s="38"/>
    </row>
    <row r="311" spans="1:10" s="48" customFormat="1" ht="12.75" x14ac:dyDescent="0.2">
      <c r="A311" s="452">
        <v>917</v>
      </c>
      <c r="B311" s="454"/>
      <c r="C311" s="224" t="s">
        <v>344</v>
      </c>
      <c r="D311" s="571">
        <v>40</v>
      </c>
      <c r="E311" s="429">
        <v>40</v>
      </c>
      <c r="F311" s="430">
        <v>40</v>
      </c>
      <c r="G311" s="430">
        <v>40</v>
      </c>
      <c r="H311" s="430">
        <v>40</v>
      </c>
      <c r="I311" s="69"/>
      <c r="J311" s="38"/>
    </row>
    <row r="312" spans="1:10" s="48" customFormat="1" ht="22.5" x14ac:dyDescent="0.2">
      <c r="A312" s="452">
        <v>917</v>
      </c>
      <c r="B312" s="454"/>
      <c r="C312" s="266" t="s">
        <v>345</v>
      </c>
      <c r="D312" s="262">
        <v>400</v>
      </c>
      <c r="E312" s="727">
        <v>600</v>
      </c>
      <c r="F312" s="728">
        <v>600</v>
      </c>
      <c r="G312" s="728">
        <v>600</v>
      </c>
      <c r="H312" s="728">
        <v>600</v>
      </c>
      <c r="I312" s="69"/>
      <c r="J312" s="38"/>
    </row>
    <row r="313" spans="1:10" s="48" customFormat="1" ht="22.5" x14ac:dyDescent="0.2">
      <c r="A313" s="452">
        <v>917</v>
      </c>
      <c r="B313" s="454"/>
      <c r="C313" s="713" t="s">
        <v>345</v>
      </c>
      <c r="D313" s="657">
        <v>4000</v>
      </c>
      <c r="E313" s="729">
        <v>3800</v>
      </c>
      <c r="F313" s="730">
        <v>3800</v>
      </c>
      <c r="G313" s="730">
        <v>3800</v>
      </c>
      <c r="H313" s="730">
        <v>3800</v>
      </c>
      <c r="I313" s="69"/>
      <c r="J313" s="38"/>
    </row>
    <row r="314" spans="1:10" s="48" customFormat="1" ht="12.75" x14ac:dyDescent="0.2">
      <c r="A314" s="452">
        <v>917</v>
      </c>
      <c r="B314" s="454"/>
      <c r="C314" s="224" t="s">
        <v>428</v>
      </c>
      <c r="D314" s="571">
        <v>100</v>
      </c>
      <c r="E314" s="429">
        <v>100</v>
      </c>
      <c r="F314" s="430">
        <v>100</v>
      </c>
      <c r="G314" s="430">
        <v>100</v>
      </c>
      <c r="H314" s="430">
        <v>100</v>
      </c>
      <c r="I314" s="69"/>
      <c r="J314" s="38"/>
    </row>
    <row r="315" spans="1:10" s="48" customFormat="1" ht="12.75" x14ac:dyDescent="0.2">
      <c r="A315" s="452">
        <v>917</v>
      </c>
      <c r="B315" s="454"/>
      <c r="C315" s="224" t="s">
        <v>429</v>
      </c>
      <c r="D315" s="571">
        <v>150</v>
      </c>
      <c r="E315" s="429">
        <v>150</v>
      </c>
      <c r="F315" s="430">
        <v>150</v>
      </c>
      <c r="G315" s="430">
        <v>150</v>
      </c>
      <c r="H315" s="430">
        <v>150</v>
      </c>
      <c r="I315" s="69"/>
      <c r="J315" s="38"/>
    </row>
    <row r="316" spans="1:10" s="48" customFormat="1" ht="12.75" x14ac:dyDescent="0.2">
      <c r="A316" s="452">
        <v>917</v>
      </c>
      <c r="B316" s="454"/>
      <c r="C316" s="224" t="s">
        <v>430</v>
      </c>
      <c r="D316" s="571">
        <v>5</v>
      </c>
      <c r="E316" s="429">
        <v>5</v>
      </c>
      <c r="F316" s="430">
        <v>5</v>
      </c>
      <c r="G316" s="430">
        <v>5</v>
      </c>
      <c r="H316" s="430">
        <v>5</v>
      </c>
      <c r="I316" s="69"/>
      <c r="J316" s="38"/>
    </row>
    <row r="317" spans="1:10" s="48" customFormat="1" ht="12.75" x14ac:dyDescent="0.2">
      <c r="A317" s="452">
        <v>917</v>
      </c>
      <c r="B317" s="454"/>
      <c r="C317" s="224" t="s">
        <v>431</v>
      </c>
      <c r="D317" s="571">
        <v>45</v>
      </c>
      <c r="E317" s="429">
        <v>45</v>
      </c>
      <c r="F317" s="430">
        <v>45</v>
      </c>
      <c r="G317" s="430">
        <v>45</v>
      </c>
      <c r="H317" s="430">
        <v>45</v>
      </c>
      <c r="I317" s="69"/>
      <c r="J317" s="38"/>
    </row>
    <row r="318" spans="1:10" s="48" customFormat="1" ht="12.75" x14ac:dyDescent="0.2">
      <c r="A318" s="452">
        <v>917</v>
      </c>
      <c r="B318" s="454"/>
      <c r="C318" s="224" t="s">
        <v>531</v>
      </c>
      <c r="D318" s="571">
        <v>350</v>
      </c>
      <c r="E318" s="429">
        <v>0</v>
      </c>
      <c r="F318" s="430">
        <v>0</v>
      </c>
      <c r="G318" s="430">
        <v>0</v>
      </c>
      <c r="H318" s="430">
        <v>0</v>
      </c>
      <c r="I318" s="69"/>
      <c r="J318" s="38"/>
    </row>
    <row r="319" spans="1:10" s="48" customFormat="1" ht="12.75" x14ac:dyDescent="0.2">
      <c r="A319" s="452">
        <v>917</v>
      </c>
      <c r="B319" s="454"/>
      <c r="C319" s="224" t="s">
        <v>532</v>
      </c>
      <c r="D319" s="571">
        <v>0</v>
      </c>
      <c r="E319" s="429">
        <v>552</v>
      </c>
      <c r="F319" s="430">
        <v>552</v>
      </c>
      <c r="G319" s="430">
        <v>552</v>
      </c>
      <c r="H319" s="430">
        <v>552</v>
      </c>
      <c r="I319" s="69"/>
      <c r="J319" s="38"/>
    </row>
    <row r="320" spans="1:10" s="48" customFormat="1" ht="12.75" x14ac:dyDescent="0.2">
      <c r="A320" s="452">
        <v>917</v>
      </c>
      <c r="B320" s="454"/>
      <c r="C320" s="224" t="s">
        <v>533</v>
      </c>
      <c r="D320" s="571">
        <v>276</v>
      </c>
      <c r="E320" s="429">
        <v>0</v>
      </c>
      <c r="F320" s="430">
        <v>0</v>
      </c>
      <c r="G320" s="430">
        <v>0</v>
      </c>
      <c r="H320" s="430">
        <v>0</v>
      </c>
      <c r="I320" s="69"/>
      <c r="J320" s="38"/>
    </row>
    <row r="321" spans="1:11" s="48" customFormat="1" ht="12.75" x14ac:dyDescent="0.2">
      <c r="A321" s="452">
        <v>917</v>
      </c>
      <c r="B321" s="454"/>
      <c r="C321" s="68" t="s">
        <v>534</v>
      </c>
      <c r="D321" s="571">
        <v>276</v>
      </c>
      <c r="E321" s="429">
        <v>276</v>
      </c>
      <c r="F321" s="430">
        <v>276</v>
      </c>
      <c r="G321" s="430">
        <v>276</v>
      </c>
      <c r="H321" s="430">
        <v>276</v>
      </c>
      <c r="I321" s="69"/>
      <c r="J321" s="38"/>
    </row>
    <row r="322" spans="1:11" s="48" customFormat="1" ht="12.75" x14ac:dyDescent="0.2">
      <c r="A322" s="452">
        <v>917</v>
      </c>
      <c r="B322" s="454"/>
      <c r="C322" s="608" t="s">
        <v>535</v>
      </c>
      <c r="D322" s="571">
        <v>276</v>
      </c>
      <c r="E322" s="429">
        <v>276</v>
      </c>
      <c r="F322" s="430">
        <v>276</v>
      </c>
      <c r="G322" s="430">
        <v>276</v>
      </c>
      <c r="H322" s="430">
        <v>276</v>
      </c>
      <c r="I322" s="69"/>
      <c r="J322" s="38"/>
    </row>
    <row r="323" spans="1:11" s="48" customFormat="1" ht="12.75" x14ac:dyDescent="0.2">
      <c r="A323" s="452">
        <v>917</v>
      </c>
      <c r="B323" s="454"/>
      <c r="C323" s="608" t="s">
        <v>537</v>
      </c>
      <c r="D323" s="571">
        <v>500</v>
      </c>
      <c r="E323" s="429">
        <v>500</v>
      </c>
      <c r="F323" s="430">
        <v>500</v>
      </c>
      <c r="G323" s="430">
        <v>500</v>
      </c>
      <c r="H323" s="430">
        <v>500</v>
      </c>
      <c r="I323" s="69"/>
      <c r="J323" s="38"/>
    </row>
    <row r="324" spans="1:11" s="48" customFormat="1" ht="12.75" x14ac:dyDescent="0.2">
      <c r="A324" s="452">
        <v>917</v>
      </c>
      <c r="B324" s="454"/>
      <c r="C324" s="224" t="s">
        <v>530</v>
      </c>
      <c r="D324" s="571">
        <v>7000</v>
      </c>
      <c r="E324" s="429"/>
      <c r="F324" s="430"/>
      <c r="G324" s="430"/>
      <c r="H324" s="431"/>
      <c r="I324" s="69"/>
      <c r="J324" s="38"/>
    </row>
    <row r="325" spans="1:11" s="48" customFormat="1" ht="12.75" x14ac:dyDescent="0.2">
      <c r="A325" s="452">
        <v>917</v>
      </c>
      <c r="B325" s="454"/>
      <c r="C325" s="608" t="s">
        <v>502</v>
      </c>
      <c r="D325" s="571"/>
      <c r="E325" s="429"/>
      <c r="F325" s="430"/>
      <c r="G325" s="430"/>
      <c r="H325" s="430"/>
      <c r="I325" s="69"/>
      <c r="J325" s="38"/>
    </row>
    <row r="326" spans="1:11" s="48" customFormat="1" ht="12.75" x14ac:dyDescent="0.2">
      <c r="A326" s="452">
        <v>917</v>
      </c>
      <c r="B326" s="454"/>
      <c r="C326" s="68"/>
      <c r="D326" s="571"/>
      <c r="E326" s="429"/>
      <c r="F326" s="430"/>
      <c r="G326" s="430"/>
      <c r="H326" s="431"/>
      <c r="I326" s="69"/>
      <c r="J326" s="38"/>
    </row>
    <row r="327" spans="1:11" s="48" customFormat="1" ht="12.75" x14ac:dyDescent="0.2">
      <c r="A327" s="452">
        <v>917</v>
      </c>
      <c r="B327" s="454"/>
      <c r="C327" s="224"/>
      <c r="D327" s="571"/>
      <c r="E327" s="244"/>
      <c r="G327" s="250"/>
      <c r="H327" s="250"/>
      <c r="I327" s="368"/>
      <c r="J327" s="42"/>
    </row>
    <row r="328" spans="1:11" s="48" customFormat="1" ht="12.75" x14ac:dyDescent="0.2">
      <c r="A328" s="583">
        <v>917</v>
      </c>
      <c r="B328" s="584" t="s">
        <v>22</v>
      </c>
      <c r="C328" s="190" t="s">
        <v>415</v>
      </c>
      <c r="D328" s="191">
        <v>86405</v>
      </c>
      <c r="E328" s="191">
        <v>47005</v>
      </c>
      <c r="F328" s="191">
        <v>45755</v>
      </c>
      <c r="G328" s="191">
        <v>40755</v>
      </c>
      <c r="H328" s="191">
        <v>35755</v>
      </c>
      <c r="I328" s="368"/>
      <c r="J328" s="42"/>
    </row>
    <row r="329" spans="1:11" s="48" customFormat="1" ht="12.75" x14ac:dyDescent="0.2">
      <c r="A329" s="452">
        <v>917</v>
      </c>
      <c r="B329" s="574"/>
      <c r="C329" s="228" t="s">
        <v>575</v>
      </c>
      <c r="D329" s="571">
        <v>1000</v>
      </c>
      <c r="E329" s="429">
        <v>1500</v>
      </c>
      <c r="F329" s="430">
        <v>1500</v>
      </c>
      <c r="G329" s="430">
        <v>1500</v>
      </c>
      <c r="H329" s="430">
        <v>1500</v>
      </c>
      <c r="I329" s="69"/>
      <c r="J329" s="38"/>
    </row>
    <row r="330" spans="1:11" s="48" customFormat="1" ht="12.75" x14ac:dyDescent="0.2">
      <c r="A330" s="452">
        <v>917</v>
      </c>
      <c r="B330" s="575"/>
      <c r="C330" s="224" t="s">
        <v>352</v>
      </c>
      <c r="D330" s="571">
        <v>1000</v>
      </c>
      <c r="E330" s="429">
        <v>1000</v>
      </c>
      <c r="F330" s="430">
        <v>1000</v>
      </c>
      <c r="G330" s="430">
        <v>1000</v>
      </c>
      <c r="H330" s="430">
        <v>1000</v>
      </c>
      <c r="I330" s="69"/>
      <c r="J330" s="38"/>
      <c r="K330" s="718"/>
    </row>
    <row r="331" spans="1:11" s="48" customFormat="1" ht="12.75" x14ac:dyDescent="0.2">
      <c r="A331" s="452">
        <v>917</v>
      </c>
      <c r="B331" s="575"/>
      <c r="C331" s="224" t="s">
        <v>691</v>
      </c>
      <c r="D331" s="571">
        <v>500</v>
      </c>
      <c r="E331" s="429">
        <v>500</v>
      </c>
      <c r="F331" s="430">
        <v>500</v>
      </c>
      <c r="G331" s="430">
        <v>500</v>
      </c>
      <c r="H331" s="430">
        <v>500</v>
      </c>
      <c r="I331" s="69"/>
      <c r="J331" s="38"/>
    </row>
    <row r="332" spans="1:11" s="48" customFormat="1" ht="22.5" x14ac:dyDescent="0.2">
      <c r="A332" s="452">
        <v>917</v>
      </c>
      <c r="B332" s="575"/>
      <c r="C332" s="224" t="s">
        <v>692</v>
      </c>
      <c r="D332" s="571">
        <v>300</v>
      </c>
      <c r="E332" s="429">
        <v>300</v>
      </c>
      <c r="F332" s="430">
        <v>300</v>
      </c>
      <c r="G332" s="430">
        <v>300</v>
      </c>
      <c r="H332" s="430">
        <v>300</v>
      </c>
      <c r="I332" s="69"/>
      <c r="J332" s="38"/>
    </row>
    <row r="333" spans="1:11" s="48" customFormat="1" ht="22.5" x14ac:dyDescent="0.2">
      <c r="A333" s="452">
        <v>917</v>
      </c>
      <c r="B333" s="575"/>
      <c r="C333" s="224" t="s">
        <v>353</v>
      </c>
      <c r="D333" s="571">
        <v>200</v>
      </c>
      <c r="E333" s="429">
        <v>200</v>
      </c>
      <c r="F333" s="430">
        <v>200</v>
      </c>
      <c r="G333" s="430">
        <v>200</v>
      </c>
      <c r="H333" s="430">
        <v>200</v>
      </c>
      <c r="I333" s="69"/>
      <c r="J333" s="38"/>
    </row>
    <row r="334" spans="1:11" s="48" customFormat="1" ht="12.75" x14ac:dyDescent="0.2">
      <c r="A334" s="452">
        <v>917</v>
      </c>
      <c r="B334" s="575"/>
      <c r="C334" s="224" t="s">
        <v>693</v>
      </c>
      <c r="D334" s="571">
        <v>500</v>
      </c>
      <c r="E334" s="429">
        <v>500</v>
      </c>
      <c r="F334" s="430">
        <v>500</v>
      </c>
      <c r="G334" s="430">
        <v>500</v>
      </c>
      <c r="H334" s="430">
        <v>500</v>
      </c>
      <c r="I334" s="69"/>
      <c r="J334" s="38"/>
    </row>
    <row r="335" spans="1:11" s="48" customFormat="1" ht="12.75" x14ac:dyDescent="0.2">
      <c r="A335" s="452">
        <v>917</v>
      </c>
      <c r="B335" s="575"/>
      <c r="C335" s="224" t="s">
        <v>576</v>
      </c>
      <c r="D335" s="571">
        <v>500</v>
      </c>
      <c r="E335" s="429">
        <v>500</v>
      </c>
      <c r="F335" s="430">
        <v>500</v>
      </c>
      <c r="G335" s="430">
        <v>500</v>
      </c>
      <c r="H335" s="430">
        <v>500</v>
      </c>
      <c r="I335" s="430"/>
      <c r="J335" s="38"/>
    </row>
    <row r="336" spans="1:11" s="48" customFormat="1" ht="12.75" x14ac:dyDescent="0.2">
      <c r="A336" s="452">
        <v>917</v>
      </c>
      <c r="B336" s="575"/>
      <c r="C336" s="224" t="s">
        <v>567</v>
      </c>
      <c r="D336" s="571">
        <v>200</v>
      </c>
      <c r="E336" s="429">
        <v>200</v>
      </c>
      <c r="F336" s="430">
        <v>200</v>
      </c>
      <c r="G336" s="430">
        <v>200</v>
      </c>
      <c r="H336" s="430">
        <v>200</v>
      </c>
      <c r="I336" s="430"/>
      <c r="J336" s="38"/>
    </row>
    <row r="337" spans="1:10" s="48" customFormat="1" ht="12.75" x14ac:dyDescent="0.2">
      <c r="A337" s="452">
        <v>917</v>
      </c>
      <c r="B337" s="575"/>
      <c r="C337" s="224" t="s">
        <v>568</v>
      </c>
      <c r="D337" s="571">
        <v>15300</v>
      </c>
      <c r="E337" s="429">
        <v>15300</v>
      </c>
      <c r="F337" s="430">
        <v>15300</v>
      </c>
      <c r="G337" s="430">
        <v>15300</v>
      </c>
      <c r="H337" s="430">
        <v>15300</v>
      </c>
      <c r="I337" s="69"/>
      <c r="J337" s="38"/>
    </row>
    <row r="338" spans="1:10" s="48" customFormat="1" ht="12.75" x14ac:dyDescent="0.2">
      <c r="A338" s="452">
        <v>917</v>
      </c>
      <c r="B338" s="575"/>
      <c r="C338" s="224" t="s">
        <v>694</v>
      </c>
      <c r="D338" s="571">
        <v>600</v>
      </c>
      <c r="E338" s="429">
        <v>600</v>
      </c>
      <c r="F338" s="430">
        <v>600</v>
      </c>
      <c r="G338" s="430">
        <v>600</v>
      </c>
      <c r="H338" s="430">
        <v>600</v>
      </c>
      <c r="I338" s="69"/>
      <c r="J338" s="38"/>
    </row>
    <row r="339" spans="1:10" s="48" customFormat="1" ht="12.75" x14ac:dyDescent="0.2">
      <c r="A339" s="452">
        <v>917</v>
      </c>
      <c r="B339" s="575"/>
      <c r="C339" s="224" t="s">
        <v>569</v>
      </c>
      <c r="D339" s="571">
        <v>250</v>
      </c>
      <c r="E339" s="429">
        <v>250</v>
      </c>
      <c r="F339" s="430">
        <v>250</v>
      </c>
      <c r="G339" s="430">
        <v>250</v>
      </c>
      <c r="H339" s="430">
        <v>250</v>
      </c>
      <c r="I339" s="69"/>
      <c r="J339" s="38"/>
    </row>
    <row r="340" spans="1:10" s="48" customFormat="1" ht="12.75" x14ac:dyDescent="0.2">
      <c r="A340" s="452">
        <v>917</v>
      </c>
      <c r="B340" s="575"/>
      <c r="C340" s="224" t="s">
        <v>570</v>
      </c>
      <c r="D340" s="571">
        <v>200</v>
      </c>
      <c r="E340" s="429">
        <v>200</v>
      </c>
      <c r="F340" s="430">
        <v>200</v>
      </c>
      <c r="G340" s="430">
        <v>200</v>
      </c>
      <c r="H340" s="430">
        <v>200</v>
      </c>
      <c r="I340" s="69"/>
      <c r="J340" s="38"/>
    </row>
    <row r="341" spans="1:10" s="48" customFormat="1" ht="22.5" x14ac:dyDescent="0.2">
      <c r="A341" s="452">
        <v>917</v>
      </c>
      <c r="B341" s="575"/>
      <c r="C341" s="224" t="s">
        <v>695</v>
      </c>
      <c r="D341" s="571">
        <v>50</v>
      </c>
      <c r="E341" s="429">
        <v>50</v>
      </c>
      <c r="F341" s="430">
        <v>50</v>
      </c>
      <c r="G341" s="430">
        <v>50</v>
      </c>
      <c r="H341" s="430">
        <v>50</v>
      </c>
      <c r="I341" s="69"/>
      <c r="J341" s="38"/>
    </row>
    <row r="342" spans="1:10" s="48" customFormat="1" ht="12.75" x14ac:dyDescent="0.2">
      <c r="A342" s="452">
        <v>917</v>
      </c>
      <c r="B342" s="575"/>
      <c r="C342" s="224" t="s">
        <v>571</v>
      </c>
      <c r="D342" s="571">
        <v>50</v>
      </c>
      <c r="E342" s="429">
        <v>50</v>
      </c>
      <c r="F342" s="430">
        <v>50</v>
      </c>
      <c r="G342" s="430">
        <v>50</v>
      </c>
      <c r="H342" s="430">
        <v>50</v>
      </c>
      <c r="I342" s="69"/>
      <c r="J342" s="38"/>
    </row>
    <row r="343" spans="1:10" s="48" customFormat="1" ht="22.5" x14ac:dyDescent="0.2">
      <c r="A343" s="452">
        <v>917</v>
      </c>
      <c r="B343" s="575"/>
      <c r="C343" s="224" t="s">
        <v>572</v>
      </c>
      <c r="D343" s="571">
        <v>50</v>
      </c>
      <c r="E343" s="429">
        <v>50</v>
      </c>
      <c r="F343" s="430">
        <v>50</v>
      </c>
      <c r="G343" s="430">
        <v>50</v>
      </c>
      <c r="H343" s="430">
        <v>50</v>
      </c>
      <c r="I343" s="69"/>
      <c r="J343" s="38"/>
    </row>
    <row r="344" spans="1:10" s="48" customFormat="1" ht="22.5" x14ac:dyDescent="0.2">
      <c r="A344" s="452">
        <v>917</v>
      </c>
      <c r="B344" s="575"/>
      <c r="C344" s="224" t="s">
        <v>573</v>
      </c>
      <c r="D344" s="571">
        <v>50</v>
      </c>
      <c r="E344" s="429">
        <v>50</v>
      </c>
      <c r="F344" s="430">
        <v>50</v>
      </c>
      <c r="G344" s="430">
        <v>50</v>
      </c>
      <c r="H344" s="430">
        <v>50</v>
      </c>
      <c r="I344" s="69"/>
      <c r="J344" s="38"/>
    </row>
    <row r="345" spans="1:10" s="48" customFormat="1" ht="12.75" x14ac:dyDescent="0.2">
      <c r="A345" s="452">
        <v>917</v>
      </c>
      <c r="B345" s="575"/>
      <c r="C345" s="224" t="s">
        <v>574</v>
      </c>
      <c r="D345" s="571">
        <v>150</v>
      </c>
      <c r="E345" s="429">
        <v>150</v>
      </c>
      <c r="F345" s="430">
        <v>150</v>
      </c>
      <c r="G345" s="430">
        <v>150</v>
      </c>
      <c r="H345" s="430">
        <v>150</v>
      </c>
      <c r="I345" s="69"/>
      <c r="J345" s="38"/>
    </row>
    <row r="346" spans="1:10" s="48" customFormat="1" ht="22.5" x14ac:dyDescent="0.2">
      <c r="A346" s="452">
        <v>917</v>
      </c>
      <c r="B346" s="575"/>
      <c r="C346" s="224" t="s">
        <v>696</v>
      </c>
      <c r="D346" s="571">
        <v>120</v>
      </c>
      <c r="E346" s="429">
        <v>120</v>
      </c>
      <c r="F346" s="430">
        <v>120</v>
      </c>
      <c r="G346" s="430">
        <v>120</v>
      </c>
      <c r="H346" s="430">
        <v>120</v>
      </c>
      <c r="I346" s="69"/>
      <c r="J346" s="38"/>
    </row>
    <row r="347" spans="1:10" s="48" customFormat="1" ht="12.75" x14ac:dyDescent="0.2">
      <c r="A347" s="452">
        <v>917</v>
      </c>
      <c r="B347" s="575"/>
      <c r="C347" s="224" t="s">
        <v>607</v>
      </c>
      <c r="D347" s="571">
        <v>70</v>
      </c>
      <c r="E347" s="429">
        <v>70</v>
      </c>
      <c r="F347" s="430">
        <v>70</v>
      </c>
      <c r="G347" s="430">
        <v>70</v>
      </c>
      <c r="H347" s="430">
        <v>70</v>
      </c>
      <c r="I347" s="69"/>
      <c r="J347" s="38"/>
    </row>
    <row r="348" spans="1:10" s="48" customFormat="1" ht="12.75" x14ac:dyDescent="0.2">
      <c r="A348" s="452">
        <v>917</v>
      </c>
      <c r="B348" s="575"/>
      <c r="C348" s="224" t="s">
        <v>608</v>
      </c>
      <c r="D348" s="571">
        <v>70</v>
      </c>
      <c r="E348" s="429">
        <v>70</v>
      </c>
      <c r="F348" s="430">
        <v>70</v>
      </c>
      <c r="G348" s="430">
        <v>70</v>
      </c>
      <c r="H348" s="430">
        <v>70</v>
      </c>
      <c r="I348" s="69"/>
      <c r="J348" s="38"/>
    </row>
    <row r="349" spans="1:10" s="48" customFormat="1" ht="12.75" x14ac:dyDescent="0.2">
      <c r="A349" s="452">
        <v>917</v>
      </c>
      <c r="B349" s="575"/>
      <c r="C349" s="224" t="s">
        <v>609</v>
      </c>
      <c r="D349" s="571">
        <v>70</v>
      </c>
      <c r="E349" s="429">
        <v>70</v>
      </c>
      <c r="F349" s="430">
        <v>70</v>
      </c>
      <c r="G349" s="430">
        <v>70</v>
      </c>
      <c r="H349" s="430">
        <v>70</v>
      </c>
      <c r="I349" s="69"/>
      <c r="J349" s="38"/>
    </row>
    <row r="350" spans="1:10" s="48" customFormat="1" ht="12.75" x14ac:dyDescent="0.2">
      <c r="A350" s="452">
        <v>917</v>
      </c>
      <c r="B350" s="575"/>
      <c r="C350" s="224" t="s">
        <v>697</v>
      </c>
      <c r="D350" s="571">
        <v>70</v>
      </c>
      <c r="E350" s="429">
        <v>70</v>
      </c>
      <c r="F350" s="430">
        <v>70</v>
      </c>
      <c r="G350" s="430">
        <v>70</v>
      </c>
      <c r="H350" s="430">
        <v>70</v>
      </c>
      <c r="I350" s="69"/>
      <c r="J350" s="38"/>
    </row>
    <row r="351" spans="1:10" s="48" customFormat="1" ht="12.75" x14ac:dyDescent="0.2">
      <c r="A351" s="452">
        <v>917</v>
      </c>
      <c r="B351" s="575"/>
      <c r="C351" s="224" t="s">
        <v>698</v>
      </c>
      <c r="D351" s="571">
        <v>0</v>
      </c>
      <c r="E351" s="429">
        <v>5750</v>
      </c>
      <c r="F351" s="430">
        <v>5750</v>
      </c>
      <c r="G351" s="430">
        <v>5750</v>
      </c>
      <c r="H351" s="430">
        <v>5750</v>
      </c>
      <c r="I351" s="69"/>
      <c r="J351" s="38"/>
    </row>
    <row r="352" spans="1:10" s="48" customFormat="1" ht="12.75" x14ac:dyDescent="0.2">
      <c r="A352" s="452">
        <v>917</v>
      </c>
      <c r="B352" s="575"/>
      <c r="C352" s="224" t="s">
        <v>797</v>
      </c>
      <c r="D352" s="571">
        <v>0</v>
      </c>
      <c r="E352" s="429">
        <v>1250</v>
      </c>
      <c r="F352" s="430"/>
      <c r="G352" s="430"/>
      <c r="H352" s="430"/>
      <c r="I352" s="69"/>
      <c r="J352" s="38"/>
    </row>
    <row r="353" spans="1:10" s="48" customFormat="1" ht="22.5" x14ac:dyDescent="0.2">
      <c r="A353" s="452">
        <v>917</v>
      </c>
      <c r="B353" s="575"/>
      <c r="C353" s="224" t="s">
        <v>577</v>
      </c>
      <c r="D353" s="571">
        <v>500</v>
      </c>
      <c r="E353" s="429">
        <v>300</v>
      </c>
      <c r="F353" s="430">
        <v>300</v>
      </c>
      <c r="G353" s="430">
        <v>300</v>
      </c>
      <c r="H353" s="430">
        <v>300</v>
      </c>
      <c r="I353" s="69"/>
      <c r="J353" s="38"/>
    </row>
    <row r="354" spans="1:10" s="48" customFormat="1" ht="12.75" x14ac:dyDescent="0.2">
      <c r="A354" s="452">
        <v>917</v>
      </c>
      <c r="B354" s="575"/>
      <c r="C354" s="224" t="s">
        <v>699</v>
      </c>
      <c r="D354" s="571">
        <v>2500</v>
      </c>
      <c r="E354" s="429">
        <v>2500</v>
      </c>
      <c r="F354" s="430">
        <v>2500</v>
      </c>
      <c r="G354" s="430">
        <v>2500</v>
      </c>
      <c r="H354" s="430">
        <v>2500</v>
      </c>
      <c r="I354" s="69"/>
      <c r="J354" s="38"/>
    </row>
    <row r="355" spans="1:10" s="48" customFormat="1" ht="12.75" x14ac:dyDescent="0.2">
      <c r="A355" s="452">
        <v>917</v>
      </c>
      <c r="B355" s="575"/>
      <c r="C355" s="224" t="s">
        <v>354</v>
      </c>
      <c r="D355" s="571">
        <v>800</v>
      </c>
      <c r="E355" s="429">
        <v>1000</v>
      </c>
      <c r="F355" s="430">
        <v>1000</v>
      </c>
      <c r="G355" s="430">
        <v>1000</v>
      </c>
      <c r="H355" s="430">
        <v>1000</v>
      </c>
      <c r="I355" s="69"/>
      <c r="J355" s="38"/>
    </row>
    <row r="356" spans="1:10" s="48" customFormat="1" ht="12.75" x14ac:dyDescent="0.2">
      <c r="A356" s="452">
        <v>917</v>
      </c>
      <c r="B356" s="575"/>
      <c r="C356" s="224" t="s">
        <v>700</v>
      </c>
      <c r="D356" s="571">
        <v>0</v>
      </c>
      <c r="E356" s="429">
        <v>10000</v>
      </c>
      <c r="F356" s="430">
        <v>10000</v>
      </c>
      <c r="G356" s="430">
        <v>5000</v>
      </c>
      <c r="H356" s="430">
        <v>0</v>
      </c>
      <c r="I356" s="69"/>
      <c r="J356" s="38"/>
    </row>
    <row r="357" spans="1:10" s="48" customFormat="1" ht="12.75" x14ac:dyDescent="0.2">
      <c r="A357" s="452">
        <v>917</v>
      </c>
      <c r="B357" s="575"/>
      <c r="C357" s="224" t="s">
        <v>701</v>
      </c>
      <c r="D357" s="571">
        <v>300</v>
      </c>
      <c r="E357" s="429">
        <v>300</v>
      </c>
      <c r="F357" s="430">
        <v>300</v>
      </c>
      <c r="G357" s="430">
        <v>300</v>
      </c>
      <c r="H357" s="430">
        <v>300</v>
      </c>
      <c r="I357" s="69"/>
      <c r="J357" s="38"/>
    </row>
    <row r="358" spans="1:10" s="48" customFormat="1" ht="12.75" x14ac:dyDescent="0.2">
      <c r="A358" s="452">
        <v>917</v>
      </c>
      <c r="B358" s="575"/>
      <c r="C358" s="224" t="s">
        <v>702</v>
      </c>
      <c r="D358" s="571">
        <v>1500</v>
      </c>
      <c r="E358" s="429">
        <v>1500</v>
      </c>
      <c r="F358" s="430">
        <v>1500</v>
      </c>
      <c r="G358" s="430">
        <v>1500</v>
      </c>
      <c r="H358" s="430">
        <v>1500</v>
      </c>
      <c r="I358" s="69"/>
      <c r="J358" s="38"/>
    </row>
    <row r="359" spans="1:10" s="48" customFormat="1" ht="12.75" x14ac:dyDescent="0.2">
      <c r="A359" s="452">
        <v>917</v>
      </c>
      <c r="B359" s="575"/>
      <c r="C359" s="224" t="s">
        <v>703</v>
      </c>
      <c r="D359" s="571">
        <v>135</v>
      </c>
      <c r="E359" s="429">
        <v>135</v>
      </c>
      <c r="F359" s="430">
        <v>135</v>
      </c>
      <c r="G359" s="430">
        <v>135</v>
      </c>
      <c r="H359" s="430">
        <v>135</v>
      </c>
      <c r="I359" s="69"/>
      <c r="J359" s="38"/>
    </row>
    <row r="360" spans="1:10" s="48" customFormat="1" ht="12.75" x14ac:dyDescent="0.2">
      <c r="A360" s="452">
        <v>917</v>
      </c>
      <c r="B360" s="575"/>
      <c r="C360" s="249" t="s">
        <v>704</v>
      </c>
      <c r="D360" s="571">
        <v>135</v>
      </c>
      <c r="E360" s="429">
        <v>135</v>
      </c>
      <c r="F360" s="430">
        <v>135</v>
      </c>
      <c r="G360" s="430">
        <v>135</v>
      </c>
      <c r="H360" s="430">
        <v>135</v>
      </c>
      <c r="I360" s="69"/>
      <c r="J360" s="38"/>
    </row>
    <row r="361" spans="1:10" s="48" customFormat="1" ht="12.75" x14ac:dyDescent="0.2">
      <c r="A361" s="452">
        <v>917</v>
      </c>
      <c r="B361" s="575"/>
      <c r="C361" s="224" t="s">
        <v>705</v>
      </c>
      <c r="D361" s="571">
        <v>135</v>
      </c>
      <c r="E361" s="429">
        <v>135</v>
      </c>
      <c r="F361" s="430">
        <v>135</v>
      </c>
      <c r="G361" s="430">
        <v>135</v>
      </c>
      <c r="H361" s="430">
        <v>135</v>
      </c>
      <c r="I361" s="69"/>
      <c r="J361" s="38"/>
    </row>
    <row r="362" spans="1:10" s="48" customFormat="1" ht="22.5" x14ac:dyDescent="0.2">
      <c r="A362" s="452">
        <v>917</v>
      </c>
      <c r="B362" s="575"/>
      <c r="C362" s="224" t="s">
        <v>706</v>
      </c>
      <c r="D362" s="571">
        <v>200</v>
      </c>
      <c r="E362" s="429">
        <v>200</v>
      </c>
      <c r="F362" s="430">
        <v>200</v>
      </c>
      <c r="G362" s="430">
        <v>200</v>
      </c>
      <c r="H362" s="430">
        <v>200</v>
      </c>
      <c r="I362" s="69"/>
      <c r="J362" s="38"/>
    </row>
    <row r="363" spans="1:10" s="48" customFormat="1" ht="12.75" x14ac:dyDescent="0.2">
      <c r="A363" s="452">
        <v>917</v>
      </c>
      <c r="B363" s="575"/>
      <c r="C363" s="224" t="s">
        <v>707</v>
      </c>
      <c r="D363" s="571">
        <v>100</v>
      </c>
      <c r="E363" s="429">
        <v>100</v>
      </c>
      <c r="F363" s="430">
        <v>100</v>
      </c>
      <c r="G363" s="430">
        <v>100</v>
      </c>
      <c r="H363" s="430">
        <v>100</v>
      </c>
      <c r="I363" s="69"/>
      <c r="J363" s="38"/>
    </row>
    <row r="364" spans="1:10" s="48" customFormat="1" ht="12.75" x14ac:dyDescent="0.2">
      <c r="A364" s="452">
        <v>917</v>
      </c>
      <c r="B364" s="575"/>
      <c r="C364" s="224" t="s">
        <v>161</v>
      </c>
      <c r="D364" s="571">
        <v>300</v>
      </c>
      <c r="E364" s="429">
        <v>300</v>
      </c>
      <c r="F364" s="430">
        <v>300</v>
      </c>
      <c r="G364" s="430">
        <v>300</v>
      </c>
      <c r="H364" s="430">
        <v>300</v>
      </c>
      <c r="I364" s="69"/>
      <c r="J364" s="38"/>
    </row>
    <row r="365" spans="1:10" s="48" customFormat="1" ht="12.75" x14ac:dyDescent="0.2">
      <c r="A365" s="452">
        <v>917</v>
      </c>
      <c r="B365" s="575"/>
      <c r="C365" s="224" t="s">
        <v>708</v>
      </c>
      <c r="D365" s="571">
        <v>500</v>
      </c>
      <c r="E365" s="429">
        <v>500</v>
      </c>
      <c r="F365" s="430">
        <v>500</v>
      </c>
      <c r="G365" s="430">
        <v>500</v>
      </c>
      <c r="H365" s="430">
        <v>500</v>
      </c>
      <c r="I365" s="69"/>
      <c r="J365" s="38"/>
    </row>
    <row r="366" spans="1:10" s="48" customFormat="1" ht="12.75" x14ac:dyDescent="0.2">
      <c r="A366" s="452">
        <v>917</v>
      </c>
      <c r="B366" s="575"/>
      <c r="C366" s="224" t="s">
        <v>709</v>
      </c>
      <c r="D366" s="571">
        <v>0</v>
      </c>
      <c r="E366" s="429">
        <v>600</v>
      </c>
      <c r="F366" s="430">
        <v>600</v>
      </c>
      <c r="G366" s="430">
        <v>600</v>
      </c>
      <c r="H366" s="430">
        <v>600</v>
      </c>
      <c r="I366" s="69"/>
      <c r="J366" s="38"/>
    </row>
    <row r="367" spans="1:10" s="48" customFormat="1" ht="12.75" x14ac:dyDescent="0.2">
      <c r="A367" s="452">
        <v>917</v>
      </c>
      <c r="B367" s="575"/>
      <c r="C367" s="249" t="s">
        <v>710</v>
      </c>
      <c r="D367" s="571">
        <v>200</v>
      </c>
      <c r="E367" s="429">
        <v>200</v>
      </c>
      <c r="F367" s="430">
        <v>200</v>
      </c>
      <c r="G367" s="430">
        <v>200</v>
      </c>
      <c r="H367" s="430">
        <v>200</v>
      </c>
      <c r="I367" s="69"/>
      <c r="J367" s="38"/>
    </row>
    <row r="368" spans="1:10" s="48" customFormat="1" ht="12.75" x14ac:dyDescent="0.2">
      <c r="A368" s="452">
        <v>917</v>
      </c>
      <c r="B368" s="575"/>
      <c r="C368" s="224" t="s">
        <v>711</v>
      </c>
      <c r="D368" s="571">
        <v>0</v>
      </c>
      <c r="E368" s="429">
        <v>300</v>
      </c>
      <c r="F368" s="430">
        <v>300</v>
      </c>
      <c r="G368" s="430">
        <v>300</v>
      </c>
      <c r="H368" s="430">
        <v>300</v>
      </c>
      <c r="I368" s="69"/>
      <c r="J368" s="38"/>
    </row>
    <row r="369" spans="1:10" s="48" customFormat="1" ht="12.75" x14ac:dyDescent="0.2">
      <c r="A369" s="452">
        <v>917</v>
      </c>
      <c r="B369" s="575"/>
      <c r="C369" s="224" t="s">
        <v>712</v>
      </c>
      <c r="D369" s="571">
        <v>0</v>
      </c>
      <c r="E369" s="429">
        <v>0</v>
      </c>
      <c r="F369" s="430">
        <v>0</v>
      </c>
      <c r="G369" s="430">
        <v>0</v>
      </c>
      <c r="H369" s="430">
        <v>0</v>
      </c>
      <c r="I369" s="69"/>
      <c r="J369" s="38"/>
    </row>
    <row r="370" spans="1:10" s="48" customFormat="1" ht="12.75" x14ac:dyDescent="0.2">
      <c r="A370" s="452">
        <v>917</v>
      </c>
      <c r="B370" s="575"/>
      <c r="C370" s="224" t="s">
        <v>713</v>
      </c>
      <c r="D370" s="571">
        <v>0</v>
      </c>
      <c r="E370" s="429">
        <v>0</v>
      </c>
      <c r="F370" s="430">
        <v>0</v>
      </c>
      <c r="G370" s="430">
        <v>0</v>
      </c>
      <c r="H370" s="430">
        <v>0</v>
      </c>
      <c r="I370" s="69"/>
      <c r="J370" s="38"/>
    </row>
    <row r="371" spans="1:10" s="48" customFormat="1" ht="12.75" x14ac:dyDescent="0.2">
      <c r="A371" s="452">
        <v>917</v>
      </c>
      <c r="B371" s="575"/>
      <c r="C371" s="224" t="s">
        <v>766</v>
      </c>
      <c r="D371" s="571">
        <v>50000</v>
      </c>
      <c r="E371" s="429">
        <v>0</v>
      </c>
      <c r="F371" s="430">
        <v>0</v>
      </c>
      <c r="G371" s="430">
        <v>0</v>
      </c>
      <c r="H371" s="430">
        <v>0</v>
      </c>
      <c r="I371" s="69"/>
      <c r="J371" s="38"/>
    </row>
    <row r="372" spans="1:10" s="48" customFormat="1" ht="12.75" x14ac:dyDescent="0.2">
      <c r="A372" s="452">
        <v>917</v>
      </c>
      <c r="B372" s="454"/>
      <c r="C372" s="224" t="s">
        <v>420</v>
      </c>
      <c r="D372" s="571">
        <v>7800</v>
      </c>
      <c r="E372" s="429"/>
      <c r="F372" s="430"/>
      <c r="G372" s="430"/>
      <c r="H372" s="430"/>
      <c r="I372" s="69"/>
      <c r="J372" s="38"/>
    </row>
    <row r="373" spans="1:10" s="48" customFormat="1" ht="12.75" x14ac:dyDescent="0.2">
      <c r="A373" s="452">
        <v>917</v>
      </c>
      <c r="B373" s="454"/>
      <c r="C373" s="72"/>
      <c r="D373" s="71"/>
      <c r="E373" s="148"/>
      <c r="F373" s="69"/>
      <c r="G373" s="69"/>
      <c r="H373" s="69"/>
      <c r="I373" s="69"/>
      <c r="J373" s="38"/>
    </row>
    <row r="374" spans="1:10" s="48" customFormat="1" ht="12.75" x14ac:dyDescent="0.2">
      <c r="A374" s="452">
        <v>917</v>
      </c>
      <c r="B374" s="453" t="s">
        <v>26</v>
      </c>
      <c r="C374" s="384" t="s">
        <v>187</v>
      </c>
      <c r="D374" s="70">
        <v>68460</v>
      </c>
      <c r="E374" s="70">
        <v>78410</v>
      </c>
      <c r="F374" s="70">
        <v>83910</v>
      </c>
      <c r="G374" s="70">
        <v>89510</v>
      </c>
      <c r="H374" s="70">
        <v>95110</v>
      </c>
      <c r="I374" s="368"/>
      <c r="J374" s="42"/>
    </row>
    <row r="375" spans="1:10" s="48" customFormat="1" ht="22.5" x14ac:dyDescent="0.2">
      <c r="A375" s="452">
        <v>917</v>
      </c>
      <c r="B375" s="454"/>
      <c r="C375" s="135" t="s">
        <v>472</v>
      </c>
      <c r="D375" s="571">
        <v>6000</v>
      </c>
      <c r="E375" s="244">
        <v>5000</v>
      </c>
      <c r="F375" s="250">
        <v>5000</v>
      </c>
      <c r="G375" s="250">
        <v>5000</v>
      </c>
      <c r="H375" s="250">
        <v>5000</v>
      </c>
      <c r="I375" s="69"/>
      <c r="J375" s="38"/>
    </row>
    <row r="376" spans="1:10" s="48" customFormat="1" ht="12.75" x14ac:dyDescent="0.2">
      <c r="A376" s="452">
        <v>917</v>
      </c>
      <c r="B376" s="454"/>
      <c r="C376" s="224" t="s">
        <v>473</v>
      </c>
      <c r="D376" s="571">
        <v>50000</v>
      </c>
      <c r="E376" s="244">
        <v>60000</v>
      </c>
      <c r="F376" s="250">
        <v>65000</v>
      </c>
      <c r="G376" s="250">
        <v>70000</v>
      </c>
      <c r="H376" s="250">
        <v>75000</v>
      </c>
      <c r="I376" s="69"/>
      <c r="J376" s="38"/>
    </row>
    <row r="377" spans="1:10" s="48" customFormat="1" ht="12.75" x14ac:dyDescent="0.2">
      <c r="A377" s="452">
        <v>917</v>
      </c>
      <c r="B377" s="454"/>
      <c r="C377" s="224" t="s">
        <v>358</v>
      </c>
      <c r="D377" s="571">
        <v>2150</v>
      </c>
      <c r="E377" s="244">
        <v>2150</v>
      </c>
      <c r="F377" s="250">
        <v>2150</v>
      </c>
      <c r="G377" s="250">
        <v>2150</v>
      </c>
      <c r="H377" s="250">
        <v>2150</v>
      </c>
      <c r="I377" s="69"/>
      <c r="J377" s="38"/>
    </row>
    <row r="378" spans="1:10" s="48" customFormat="1" ht="12.75" x14ac:dyDescent="0.2">
      <c r="A378" s="452">
        <v>917</v>
      </c>
      <c r="B378" s="454"/>
      <c r="C378" s="224" t="s">
        <v>680</v>
      </c>
      <c r="D378" s="571">
        <v>6500</v>
      </c>
      <c r="E378" s="244">
        <v>7000</v>
      </c>
      <c r="F378" s="250">
        <v>7500</v>
      </c>
      <c r="G378" s="250">
        <v>8000</v>
      </c>
      <c r="H378" s="250">
        <v>8500</v>
      </c>
      <c r="I378" s="69"/>
      <c r="J378" s="38"/>
    </row>
    <row r="379" spans="1:10" s="48" customFormat="1" ht="12.75" x14ac:dyDescent="0.2">
      <c r="A379" s="452">
        <v>917</v>
      </c>
      <c r="B379" s="454"/>
      <c r="C379" s="224" t="s">
        <v>355</v>
      </c>
      <c r="D379" s="571">
        <v>800</v>
      </c>
      <c r="E379" s="244">
        <v>800</v>
      </c>
      <c r="F379" s="250">
        <v>800</v>
      </c>
      <c r="G379" s="250">
        <v>800</v>
      </c>
      <c r="H379" s="250">
        <v>800</v>
      </c>
      <c r="I379" s="69"/>
      <c r="J379" s="38"/>
    </row>
    <row r="380" spans="1:10" s="48" customFormat="1" ht="12.75" x14ac:dyDescent="0.2">
      <c r="A380" s="452">
        <v>917</v>
      </c>
      <c r="B380" s="454"/>
      <c r="C380" s="224" t="s">
        <v>681</v>
      </c>
      <c r="D380" s="571">
        <v>500</v>
      </c>
      <c r="E380" s="244">
        <v>0</v>
      </c>
      <c r="F380" s="250">
        <v>0</v>
      </c>
      <c r="G380" s="250">
        <v>0</v>
      </c>
      <c r="H380" s="250">
        <v>0</v>
      </c>
      <c r="I380" s="69"/>
      <c r="J380" s="38"/>
    </row>
    <row r="381" spans="1:10" s="48" customFormat="1" ht="12.75" x14ac:dyDescent="0.2">
      <c r="A381" s="452">
        <v>917</v>
      </c>
      <c r="B381" s="454"/>
      <c r="C381" s="224" t="s">
        <v>238</v>
      </c>
      <c r="D381" s="571">
        <v>800</v>
      </c>
      <c r="E381" s="244">
        <v>1000</v>
      </c>
      <c r="F381" s="250">
        <v>1000</v>
      </c>
      <c r="G381" s="250">
        <v>1100</v>
      </c>
      <c r="H381" s="250">
        <v>1200</v>
      </c>
      <c r="I381" s="69"/>
      <c r="J381" s="38"/>
    </row>
    <row r="382" spans="1:10" s="48" customFormat="1" ht="12.75" x14ac:dyDescent="0.2">
      <c r="A382" s="452">
        <v>917</v>
      </c>
      <c r="B382" s="454"/>
      <c r="C382" s="224" t="s">
        <v>162</v>
      </c>
      <c r="D382" s="571">
        <v>80</v>
      </c>
      <c r="E382" s="244">
        <v>80</v>
      </c>
      <c r="F382" s="250">
        <v>80</v>
      </c>
      <c r="G382" s="250">
        <v>80</v>
      </c>
      <c r="H382" s="250">
        <v>80</v>
      </c>
      <c r="I382" s="69"/>
      <c r="J382" s="38"/>
    </row>
    <row r="383" spans="1:10" s="48" customFormat="1" ht="22.5" x14ac:dyDescent="0.2">
      <c r="A383" s="452">
        <v>917</v>
      </c>
      <c r="B383" s="454"/>
      <c r="C383" s="224" t="s">
        <v>356</v>
      </c>
      <c r="D383" s="571">
        <v>600</v>
      </c>
      <c r="E383" s="244">
        <v>600</v>
      </c>
      <c r="F383" s="250">
        <v>600</v>
      </c>
      <c r="G383" s="250">
        <v>600</v>
      </c>
      <c r="H383" s="250">
        <v>600</v>
      </c>
      <c r="I383" s="69"/>
      <c r="J383" s="38"/>
    </row>
    <row r="384" spans="1:10" s="48" customFormat="1" ht="12.75" x14ac:dyDescent="0.2">
      <c r="A384" s="452">
        <v>917</v>
      </c>
      <c r="B384" s="454"/>
      <c r="C384" s="224" t="s">
        <v>357</v>
      </c>
      <c r="D384" s="571">
        <v>70</v>
      </c>
      <c r="E384" s="244">
        <v>70</v>
      </c>
      <c r="F384" s="250">
        <v>70</v>
      </c>
      <c r="G384" s="250">
        <v>70</v>
      </c>
      <c r="H384" s="250">
        <v>70</v>
      </c>
      <c r="I384" s="69"/>
      <c r="J384" s="38"/>
    </row>
    <row r="385" spans="1:10" s="48" customFormat="1" ht="12.75" x14ac:dyDescent="0.2">
      <c r="A385" s="452">
        <v>917</v>
      </c>
      <c r="B385" s="454"/>
      <c r="C385" s="224" t="s">
        <v>359</v>
      </c>
      <c r="D385" s="571">
        <v>260</v>
      </c>
      <c r="E385" s="244">
        <v>260</v>
      </c>
      <c r="F385" s="250">
        <v>260</v>
      </c>
      <c r="G385" s="250">
        <v>260</v>
      </c>
      <c r="H385" s="250">
        <v>260</v>
      </c>
      <c r="I385" s="69"/>
      <c r="J385" s="38"/>
    </row>
    <row r="386" spans="1:10" s="48" customFormat="1" ht="12.75" x14ac:dyDescent="0.2">
      <c r="A386" s="452">
        <v>917</v>
      </c>
      <c r="B386" s="454"/>
      <c r="C386" s="224" t="s">
        <v>504</v>
      </c>
      <c r="D386" s="571">
        <v>600</v>
      </c>
      <c r="E386" s="244">
        <v>600</v>
      </c>
      <c r="F386" s="250">
        <v>600</v>
      </c>
      <c r="G386" s="250">
        <v>600</v>
      </c>
      <c r="H386" s="250">
        <v>600</v>
      </c>
      <c r="I386" s="69"/>
      <c r="J386" s="38"/>
    </row>
    <row r="387" spans="1:10" s="48" customFormat="1" ht="12.75" x14ac:dyDescent="0.2">
      <c r="A387" s="452">
        <v>917</v>
      </c>
      <c r="B387" s="454"/>
      <c r="C387" s="224" t="s">
        <v>682</v>
      </c>
      <c r="D387" s="571">
        <v>0</v>
      </c>
      <c r="E387" s="244">
        <v>250</v>
      </c>
      <c r="F387" s="250">
        <v>250</v>
      </c>
      <c r="G387" s="250">
        <v>250</v>
      </c>
      <c r="H387" s="250">
        <v>250</v>
      </c>
      <c r="I387" s="69"/>
      <c r="J387" s="38"/>
    </row>
    <row r="388" spans="1:10" s="48" customFormat="1" ht="22.5" x14ac:dyDescent="0.2">
      <c r="A388" s="452">
        <v>917</v>
      </c>
      <c r="B388" s="454"/>
      <c r="C388" s="224" t="s">
        <v>683</v>
      </c>
      <c r="D388" s="571">
        <v>0</v>
      </c>
      <c r="E388" s="244">
        <v>500</v>
      </c>
      <c r="F388" s="250">
        <v>500</v>
      </c>
      <c r="G388" s="250">
        <v>500</v>
      </c>
      <c r="H388" s="250">
        <v>500</v>
      </c>
      <c r="I388" s="69"/>
      <c r="J388" s="38"/>
    </row>
    <row r="389" spans="1:10" s="48" customFormat="1" ht="12.75" x14ac:dyDescent="0.2">
      <c r="A389" s="452">
        <v>917</v>
      </c>
      <c r="B389" s="454"/>
      <c r="C389" s="224" t="s">
        <v>395</v>
      </c>
      <c r="D389" s="571">
        <v>100</v>
      </c>
      <c r="E389" s="244">
        <v>100</v>
      </c>
      <c r="F389" s="250">
        <v>100</v>
      </c>
      <c r="G389" s="250">
        <v>100</v>
      </c>
      <c r="H389" s="250">
        <v>100</v>
      </c>
      <c r="I389" s="69"/>
      <c r="J389" s="38"/>
    </row>
    <row r="390" spans="1:10" s="48" customFormat="1" ht="12.75" x14ac:dyDescent="0.2">
      <c r="A390" s="452">
        <v>917</v>
      </c>
      <c r="B390" s="454"/>
      <c r="C390" s="224" t="s">
        <v>420</v>
      </c>
      <c r="D390" s="571"/>
      <c r="E390" s="244"/>
      <c r="F390" s="250"/>
      <c r="G390" s="250"/>
      <c r="H390" s="250"/>
      <c r="I390" s="69"/>
      <c r="J390" s="38"/>
    </row>
    <row r="391" spans="1:10" s="48" customFormat="1" ht="12.75" x14ac:dyDescent="0.2">
      <c r="A391" s="452">
        <v>917</v>
      </c>
      <c r="B391" s="454"/>
      <c r="C391" s="224"/>
      <c r="D391" s="571"/>
      <c r="E391" s="244"/>
      <c r="F391" s="250"/>
      <c r="G391" s="250"/>
      <c r="H391" s="250"/>
      <c r="I391" s="69"/>
      <c r="J391" s="38"/>
    </row>
    <row r="392" spans="1:10" s="48" customFormat="1" ht="12.75" x14ac:dyDescent="0.2">
      <c r="A392" s="452">
        <v>917</v>
      </c>
      <c r="B392" s="453" t="s">
        <v>29</v>
      </c>
      <c r="C392" s="330" t="s">
        <v>323</v>
      </c>
      <c r="D392" s="70">
        <v>3150</v>
      </c>
      <c r="E392" s="70">
        <v>200</v>
      </c>
      <c r="F392" s="70">
        <v>200</v>
      </c>
      <c r="G392" s="70">
        <v>200</v>
      </c>
      <c r="H392" s="70">
        <v>200</v>
      </c>
      <c r="I392" s="368"/>
      <c r="J392" s="42"/>
    </row>
    <row r="393" spans="1:10" s="48" customFormat="1" ht="12.75" x14ac:dyDescent="0.2">
      <c r="A393" s="452">
        <v>917</v>
      </c>
      <c r="B393" s="454"/>
      <c r="C393" s="228" t="s">
        <v>731</v>
      </c>
      <c r="D393" s="571">
        <v>0</v>
      </c>
      <c r="E393" s="244">
        <v>0</v>
      </c>
      <c r="F393" s="69"/>
      <c r="G393" s="69"/>
      <c r="H393" s="69"/>
      <c r="I393" s="69"/>
      <c r="J393" s="38"/>
    </row>
    <row r="394" spans="1:10" s="48" customFormat="1" ht="22.5" x14ac:dyDescent="0.2">
      <c r="A394" s="452">
        <v>917</v>
      </c>
      <c r="B394" s="454"/>
      <c r="C394" s="228" t="s">
        <v>732</v>
      </c>
      <c r="D394" s="571">
        <v>150</v>
      </c>
      <c r="E394" s="244">
        <v>200</v>
      </c>
      <c r="F394" s="69">
        <v>200</v>
      </c>
      <c r="G394" s="69">
        <v>200</v>
      </c>
      <c r="H394" s="69">
        <v>200</v>
      </c>
      <c r="I394" s="69"/>
      <c r="J394" s="38"/>
    </row>
    <row r="395" spans="1:10" s="48" customFormat="1" ht="12.75" x14ac:dyDescent="0.2">
      <c r="A395" s="452">
        <v>917</v>
      </c>
      <c r="B395" s="454"/>
      <c r="C395" s="224" t="s">
        <v>420</v>
      </c>
      <c r="D395" s="571">
        <v>3000</v>
      </c>
      <c r="E395" s="244"/>
      <c r="F395" s="69"/>
      <c r="G395" s="69"/>
      <c r="H395" s="69"/>
      <c r="I395" s="69"/>
      <c r="J395" s="38"/>
    </row>
    <row r="396" spans="1:10" s="48" customFormat="1" ht="12.75" x14ac:dyDescent="0.2">
      <c r="A396" s="452">
        <v>917</v>
      </c>
      <c r="B396" s="454"/>
      <c r="C396" s="224"/>
      <c r="D396" s="571"/>
      <c r="E396" s="244"/>
      <c r="F396" s="69"/>
      <c r="G396" s="69"/>
      <c r="H396" s="69"/>
      <c r="I396" s="69"/>
      <c r="J396" s="38"/>
    </row>
    <row r="397" spans="1:10" s="48" customFormat="1" ht="12.75" x14ac:dyDescent="0.2">
      <c r="A397" s="452">
        <v>917</v>
      </c>
      <c r="B397" s="454"/>
      <c r="C397" s="68"/>
      <c r="D397" s="71"/>
      <c r="E397" s="148"/>
      <c r="F397" s="69"/>
      <c r="G397" s="69"/>
      <c r="H397" s="69"/>
      <c r="I397" s="69"/>
      <c r="J397" s="38"/>
    </row>
    <row r="398" spans="1:10" s="48" customFormat="1" ht="12.75" x14ac:dyDescent="0.2">
      <c r="A398" s="452">
        <v>917</v>
      </c>
      <c r="B398" s="453" t="s">
        <v>30</v>
      </c>
      <c r="C398" s="384" t="s">
        <v>188</v>
      </c>
      <c r="D398" s="70">
        <v>26439.200000000001</v>
      </c>
      <c r="E398" s="70">
        <v>57307.35</v>
      </c>
      <c r="F398" s="70">
        <v>38657.217499999999</v>
      </c>
      <c r="G398" s="70">
        <v>30951.578375000001</v>
      </c>
      <c r="H398" s="70">
        <v>31361.157293750002</v>
      </c>
      <c r="I398" s="368"/>
      <c r="J398" s="42"/>
    </row>
    <row r="399" spans="1:10" s="48" customFormat="1" ht="12.75" x14ac:dyDescent="0.2">
      <c r="A399" s="452">
        <v>917</v>
      </c>
      <c r="B399" s="454"/>
      <c r="C399" s="485" t="s">
        <v>741</v>
      </c>
      <c r="D399" s="576">
        <v>5000</v>
      </c>
      <c r="E399" s="492">
        <v>5000</v>
      </c>
      <c r="F399" s="139">
        <v>5000</v>
      </c>
      <c r="G399" s="139">
        <v>5000</v>
      </c>
      <c r="H399" s="139">
        <v>5000</v>
      </c>
      <c r="I399" s="69"/>
      <c r="J399" s="38"/>
    </row>
    <row r="400" spans="1:10" s="48" customFormat="1" ht="12.75" x14ac:dyDescent="0.2">
      <c r="A400" s="452">
        <v>917</v>
      </c>
      <c r="B400" s="454"/>
      <c r="C400" s="485" t="s">
        <v>742</v>
      </c>
      <c r="D400" s="576">
        <v>2000</v>
      </c>
      <c r="E400" s="492">
        <v>2000</v>
      </c>
      <c r="F400" s="139">
        <v>2000</v>
      </c>
      <c r="G400" s="139">
        <v>2000</v>
      </c>
      <c r="H400" s="139">
        <v>2000</v>
      </c>
      <c r="I400" s="69"/>
      <c r="J400" s="38"/>
    </row>
    <row r="401" spans="1:10" s="48" customFormat="1" ht="12.75" x14ac:dyDescent="0.2">
      <c r="A401" s="452">
        <v>917</v>
      </c>
      <c r="B401" s="454"/>
      <c r="C401" s="485" t="s">
        <v>478</v>
      </c>
      <c r="D401" s="577">
        <v>5469.2</v>
      </c>
      <c r="E401" s="488">
        <v>5797.35</v>
      </c>
      <c r="F401" s="493">
        <v>6087.2175000000007</v>
      </c>
      <c r="G401" s="493">
        <v>6391.578375000001</v>
      </c>
      <c r="H401" s="493">
        <v>6711.1572937500014</v>
      </c>
      <c r="I401" s="69"/>
      <c r="J401" s="38"/>
    </row>
    <row r="402" spans="1:10" s="48" customFormat="1" ht="12.75" x14ac:dyDescent="0.2">
      <c r="A402" s="452">
        <v>917</v>
      </c>
      <c r="B402" s="454"/>
      <c r="C402" s="490" t="s">
        <v>263</v>
      </c>
      <c r="D402" s="577">
        <v>2000</v>
      </c>
      <c r="E402" s="488">
        <v>2000</v>
      </c>
      <c r="F402" s="493">
        <v>2000</v>
      </c>
      <c r="G402" s="493">
        <v>2500</v>
      </c>
      <c r="H402" s="493">
        <v>2500</v>
      </c>
      <c r="I402" s="69"/>
      <c r="J402" s="38"/>
    </row>
    <row r="403" spans="1:10" s="48" customFormat="1" ht="12.75" x14ac:dyDescent="0.2">
      <c r="A403" s="452">
        <v>917</v>
      </c>
      <c r="B403" s="454"/>
      <c r="C403" s="490" t="s">
        <v>264</v>
      </c>
      <c r="D403" s="577">
        <v>2000</v>
      </c>
      <c r="E403" s="488">
        <v>2000</v>
      </c>
      <c r="F403" s="493">
        <v>2000</v>
      </c>
      <c r="G403" s="493">
        <v>2500</v>
      </c>
      <c r="H403" s="493">
        <v>2500</v>
      </c>
      <c r="I403" s="69"/>
      <c r="J403" s="38"/>
    </row>
    <row r="404" spans="1:10" s="48" customFormat="1" ht="12.75" x14ac:dyDescent="0.2">
      <c r="A404" s="452">
        <v>917</v>
      </c>
      <c r="B404" s="454"/>
      <c r="C404" s="490" t="s">
        <v>265</v>
      </c>
      <c r="D404" s="577">
        <v>2000</v>
      </c>
      <c r="E404" s="488">
        <v>2000</v>
      </c>
      <c r="F404" s="493">
        <v>2000</v>
      </c>
      <c r="G404" s="493">
        <v>2500</v>
      </c>
      <c r="H404" s="493">
        <v>2500</v>
      </c>
      <c r="I404" s="69"/>
      <c r="J404" s="38"/>
    </row>
    <row r="405" spans="1:10" s="48" customFormat="1" ht="12.75" x14ac:dyDescent="0.2">
      <c r="A405" s="452">
        <v>917</v>
      </c>
      <c r="B405" s="454"/>
      <c r="C405" s="490" t="s">
        <v>371</v>
      </c>
      <c r="D405" s="577">
        <v>50</v>
      </c>
      <c r="E405" s="488">
        <v>100</v>
      </c>
      <c r="F405" s="493">
        <v>100</v>
      </c>
      <c r="G405" s="493">
        <v>100</v>
      </c>
      <c r="H405" s="493">
        <v>100</v>
      </c>
      <c r="I405" s="69"/>
      <c r="J405" s="38"/>
    </row>
    <row r="406" spans="1:10" s="48" customFormat="1" ht="12.75" x14ac:dyDescent="0.2">
      <c r="A406" s="452">
        <v>917</v>
      </c>
      <c r="B406" s="454"/>
      <c r="C406" s="490" t="s">
        <v>266</v>
      </c>
      <c r="D406" s="577">
        <v>550</v>
      </c>
      <c r="E406" s="488">
        <v>600</v>
      </c>
      <c r="F406" s="493">
        <v>600</v>
      </c>
      <c r="G406" s="493">
        <v>600</v>
      </c>
      <c r="H406" s="493">
        <v>600</v>
      </c>
      <c r="I406" s="69"/>
      <c r="J406" s="38"/>
    </row>
    <row r="407" spans="1:10" x14ac:dyDescent="0.2">
      <c r="A407" s="452">
        <v>917</v>
      </c>
      <c r="B407" s="454"/>
      <c r="C407" s="490" t="s">
        <v>267</v>
      </c>
      <c r="D407" s="577">
        <v>1000</v>
      </c>
      <c r="E407" s="488">
        <v>1000</v>
      </c>
      <c r="F407" s="493">
        <v>1000</v>
      </c>
      <c r="G407" s="493">
        <v>1000</v>
      </c>
      <c r="H407" s="493">
        <v>1000</v>
      </c>
      <c r="I407" s="69"/>
      <c r="J407" s="38"/>
    </row>
    <row r="408" spans="1:10" s="46" customFormat="1" ht="12.75" x14ac:dyDescent="0.2">
      <c r="A408" s="452">
        <v>917</v>
      </c>
      <c r="B408" s="454"/>
      <c r="C408" s="490" t="s">
        <v>268</v>
      </c>
      <c r="D408" s="577">
        <v>50</v>
      </c>
      <c r="E408" s="488">
        <v>50</v>
      </c>
      <c r="F408" s="493">
        <v>50</v>
      </c>
      <c r="G408" s="493">
        <v>50</v>
      </c>
      <c r="H408" s="493">
        <v>70</v>
      </c>
      <c r="I408" s="69"/>
      <c r="J408" s="38"/>
    </row>
    <row r="409" spans="1:10" s="46" customFormat="1" ht="12.75" x14ac:dyDescent="0.2">
      <c r="A409" s="452">
        <v>917</v>
      </c>
      <c r="B409" s="454"/>
      <c r="C409" s="495" t="s">
        <v>294</v>
      </c>
      <c r="D409" s="577">
        <v>100</v>
      </c>
      <c r="E409" s="488">
        <v>200</v>
      </c>
      <c r="F409" s="493">
        <v>200</v>
      </c>
      <c r="G409" s="493">
        <v>200</v>
      </c>
      <c r="H409" s="493">
        <v>200</v>
      </c>
      <c r="I409" s="69"/>
      <c r="J409" s="38"/>
    </row>
    <row r="410" spans="1:10" s="46" customFormat="1" ht="12.75" x14ac:dyDescent="0.2">
      <c r="A410" s="452">
        <v>917</v>
      </c>
      <c r="B410" s="454"/>
      <c r="C410" s="495" t="s">
        <v>293</v>
      </c>
      <c r="D410" s="577">
        <v>2000</v>
      </c>
      <c r="E410" s="488">
        <v>2000</v>
      </c>
      <c r="F410" s="493">
        <v>2000</v>
      </c>
      <c r="G410" s="493">
        <v>2500</v>
      </c>
      <c r="H410" s="493">
        <v>2500</v>
      </c>
      <c r="I410" s="69"/>
      <c r="J410" s="38"/>
    </row>
    <row r="411" spans="1:10" s="46" customFormat="1" ht="12.75" x14ac:dyDescent="0.2">
      <c r="A411" s="452">
        <v>917</v>
      </c>
      <c r="B411" s="454"/>
      <c r="C411" s="490" t="s">
        <v>292</v>
      </c>
      <c r="D411" s="577">
        <v>2000</v>
      </c>
      <c r="E411" s="488">
        <v>2000</v>
      </c>
      <c r="F411" s="493">
        <v>2000</v>
      </c>
      <c r="G411" s="493">
        <v>2500</v>
      </c>
      <c r="H411" s="493">
        <v>2500</v>
      </c>
      <c r="I411" s="69"/>
      <c r="J411" s="38"/>
    </row>
    <row r="412" spans="1:10" s="46" customFormat="1" ht="12.75" x14ac:dyDescent="0.2">
      <c r="A412" s="452">
        <v>917</v>
      </c>
      <c r="B412" s="454"/>
      <c r="C412" s="490" t="s">
        <v>290</v>
      </c>
      <c r="D412" s="577">
        <v>60</v>
      </c>
      <c r="E412" s="488">
        <v>60</v>
      </c>
      <c r="F412" s="493">
        <v>70</v>
      </c>
      <c r="G412" s="493">
        <v>70</v>
      </c>
      <c r="H412" s="493">
        <v>80</v>
      </c>
      <c r="I412" s="69"/>
      <c r="J412" s="749"/>
    </row>
    <row r="413" spans="1:10" x14ac:dyDescent="0.2">
      <c r="A413" s="452">
        <v>917</v>
      </c>
      <c r="B413" s="454"/>
      <c r="C413" s="497" t="s">
        <v>482</v>
      </c>
      <c r="D413" s="577">
        <v>40</v>
      </c>
      <c r="E413" s="488">
        <v>40</v>
      </c>
      <c r="F413" s="493">
        <v>80</v>
      </c>
      <c r="G413" s="493">
        <v>80</v>
      </c>
      <c r="H413" s="493">
        <v>80</v>
      </c>
      <c r="I413" s="69"/>
      <c r="J413" s="38"/>
    </row>
    <row r="414" spans="1:10" s="48" customFormat="1" ht="12.75" x14ac:dyDescent="0.2">
      <c r="A414" s="452">
        <v>917</v>
      </c>
      <c r="B414" s="454"/>
      <c r="C414" s="495" t="s">
        <v>743</v>
      </c>
      <c r="D414" s="577">
        <v>70</v>
      </c>
      <c r="E414" s="488">
        <v>70</v>
      </c>
      <c r="F414" s="493">
        <v>70</v>
      </c>
      <c r="G414" s="493">
        <v>70</v>
      </c>
      <c r="H414" s="493">
        <v>70</v>
      </c>
      <c r="I414" s="69"/>
      <c r="J414" s="38"/>
    </row>
    <row r="415" spans="1:10" x14ac:dyDescent="0.2">
      <c r="A415" s="452">
        <v>917</v>
      </c>
      <c r="B415" s="454"/>
      <c r="C415" s="495" t="s">
        <v>587</v>
      </c>
      <c r="D415" s="577">
        <v>900</v>
      </c>
      <c r="E415" s="488">
        <v>1000</v>
      </c>
      <c r="F415" s="493">
        <v>1000</v>
      </c>
      <c r="G415" s="493">
        <v>1000</v>
      </c>
      <c r="H415" s="493">
        <v>1000</v>
      </c>
      <c r="I415" s="69"/>
      <c r="J415" s="38"/>
    </row>
    <row r="416" spans="1:10" s="46" customFormat="1" ht="12.75" x14ac:dyDescent="0.2">
      <c r="A416" s="452">
        <v>917</v>
      </c>
      <c r="B416" s="454"/>
      <c r="C416" s="490" t="s">
        <v>749</v>
      </c>
      <c r="D416" s="577">
        <v>0</v>
      </c>
      <c r="E416" s="488">
        <v>0</v>
      </c>
      <c r="F416" s="493">
        <v>0</v>
      </c>
      <c r="G416" s="493">
        <v>0</v>
      </c>
      <c r="H416" s="493">
        <v>0</v>
      </c>
      <c r="I416" s="69"/>
      <c r="J416" s="38"/>
    </row>
    <row r="417" spans="1:10" s="46" customFormat="1" ht="12.75" x14ac:dyDescent="0.2">
      <c r="A417" s="452">
        <v>917</v>
      </c>
      <c r="B417" s="454"/>
      <c r="C417" s="490" t="s">
        <v>269</v>
      </c>
      <c r="D417" s="577">
        <v>100</v>
      </c>
      <c r="E417" s="488">
        <v>100</v>
      </c>
      <c r="F417" s="493">
        <v>100</v>
      </c>
      <c r="G417" s="493">
        <v>100</v>
      </c>
      <c r="H417" s="493">
        <v>100</v>
      </c>
      <c r="I417" s="69"/>
      <c r="J417" s="38"/>
    </row>
    <row r="418" spans="1:10" s="46" customFormat="1" ht="12.75" x14ac:dyDescent="0.2">
      <c r="A418" s="452">
        <v>917</v>
      </c>
      <c r="B418" s="454"/>
      <c r="C418" s="490" t="s">
        <v>744</v>
      </c>
      <c r="D418" s="577">
        <v>0</v>
      </c>
      <c r="E418" s="488">
        <v>12000</v>
      </c>
      <c r="F418" s="493">
        <v>0</v>
      </c>
      <c r="G418" s="493">
        <v>0</v>
      </c>
      <c r="H418" s="493">
        <v>0</v>
      </c>
      <c r="I418" s="69"/>
      <c r="J418" s="38"/>
    </row>
    <row r="419" spans="1:10" s="46" customFormat="1" ht="12.75" x14ac:dyDescent="0.2">
      <c r="A419" s="452">
        <v>917</v>
      </c>
      <c r="B419" s="454"/>
      <c r="C419" s="490" t="s">
        <v>270</v>
      </c>
      <c r="D419" s="577">
        <v>50</v>
      </c>
      <c r="E419" s="488">
        <v>0</v>
      </c>
      <c r="F419" s="493">
        <v>100</v>
      </c>
      <c r="G419" s="493">
        <v>0</v>
      </c>
      <c r="H419" s="493">
        <v>100</v>
      </c>
      <c r="I419" s="69"/>
      <c r="J419" s="38"/>
    </row>
    <row r="420" spans="1:10" s="46" customFormat="1" ht="12.75" x14ac:dyDescent="0.2">
      <c r="A420" s="452">
        <v>917</v>
      </c>
      <c r="B420" s="454"/>
      <c r="C420" s="495" t="s">
        <v>271</v>
      </c>
      <c r="D420" s="577">
        <v>0</v>
      </c>
      <c r="E420" s="488">
        <v>90</v>
      </c>
      <c r="F420" s="493">
        <v>0</v>
      </c>
      <c r="G420" s="493">
        <v>90</v>
      </c>
      <c r="H420" s="493">
        <v>0</v>
      </c>
      <c r="I420" s="69"/>
      <c r="J420" s="749"/>
    </row>
    <row r="421" spans="1:10" x14ac:dyDescent="0.2">
      <c r="A421" s="452">
        <v>917</v>
      </c>
      <c r="B421" s="454"/>
      <c r="C421" s="495" t="s">
        <v>745</v>
      </c>
      <c r="D421" s="577">
        <v>0</v>
      </c>
      <c r="E421" s="488">
        <v>100</v>
      </c>
      <c r="F421" s="493">
        <v>100</v>
      </c>
      <c r="G421" s="493">
        <v>100</v>
      </c>
      <c r="H421" s="493">
        <v>100</v>
      </c>
      <c r="I421" s="69"/>
      <c r="J421" s="38"/>
    </row>
    <row r="422" spans="1:10" x14ac:dyDescent="0.2">
      <c r="A422" s="452">
        <v>917</v>
      </c>
      <c r="B422" s="454"/>
      <c r="C422" s="490" t="s">
        <v>273</v>
      </c>
      <c r="D422" s="577">
        <v>50</v>
      </c>
      <c r="E422" s="488">
        <v>100</v>
      </c>
      <c r="F422" s="493">
        <v>100</v>
      </c>
      <c r="G422" s="493">
        <v>100</v>
      </c>
      <c r="H422" s="493">
        <v>100</v>
      </c>
      <c r="I422" s="69"/>
      <c r="J422" s="38"/>
    </row>
    <row r="423" spans="1:10" s="46" customFormat="1" ht="12.75" x14ac:dyDescent="0.2">
      <c r="A423" s="452">
        <v>917</v>
      </c>
      <c r="B423" s="454"/>
      <c r="C423" s="490" t="s">
        <v>272</v>
      </c>
      <c r="D423" s="577">
        <v>150</v>
      </c>
      <c r="E423" s="488">
        <v>200</v>
      </c>
      <c r="F423" s="493">
        <v>200</v>
      </c>
      <c r="G423" s="493">
        <v>200</v>
      </c>
      <c r="H423" s="493">
        <v>250</v>
      </c>
      <c r="I423" s="69"/>
      <c r="J423" s="38"/>
    </row>
    <row r="424" spans="1:10" s="46" customFormat="1" ht="12.75" x14ac:dyDescent="0.2">
      <c r="A424" s="452">
        <v>917</v>
      </c>
      <c r="B424" s="454"/>
      <c r="C424" s="497" t="s">
        <v>477</v>
      </c>
      <c r="D424" s="577">
        <v>200</v>
      </c>
      <c r="E424" s="488">
        <v>200</v>
      </c>
      <c r="F424" s="493">
        <v>200</v>
      </c>
      <c r="G424" s="493">
        <v>200</v>
      </c>
      <c r="H424" s="493">
        <v>200</v>
      </c>
      <c r="I424" s="69"/>
      <c r="J424" s="38"/>
    </row>
    <row r="425" spans="1:10" s="46" customFormat="1" ht="12.75" x14ac:dyDescent="0.2">
      <c r="A425" s="452">
        <v>917</v>
      </c>
      <c r="B425" s="454"/>
      <c r="C425" s="495" t="s">
        <v>479</v>
      </c>
      <c r="D425" s="577">
        <v>100</v>
      </c>
      <c r="E425" s="488">
        <v>150</v>
      </c>
      <c r="F425" s="493">
        <v>150</v>
      </c>
      <c r="G425" s="493">
        <v>150</v>
      </c>
      <c r="H425" s="493">
        <v>150</v>
      </c>
      <c r="I425" s="69"/>
      <c r="J425" s="38"/>
    </row>
    <row r="426" spans="1:10" s="46" customFormat="1" ht="12.75" x14ac:dyDescent="0.2">
      <c r="A426" s="452">
        <v>917</v>
      </c>
      <c r="B426" s="454"/>
      <c r="C426" s="495" t="s">
        <v>480</v>
      </c>
      <c r="D426" s="577">
        <v>500</v>
      </c>
      <c r="E426" s="488">
        <v>750</v>
      </c>
      <c r="F426" s="493">
        <v>750</v>
      </c>
      <c r="G426" s="493">
        <v>750</v>
      </c>
      <c r="H426" s="493">
        <v>750</v>
      </c>
      <c r="I426" s="69"/>
      <c r="J426" s="38"/>
    </row>
    <row r="427" spans="1:10" s="46" customFormat="1" ht="12.75" x14ac:dyDescent="0.2">
      <c r="A427" s="452">
        <v>917</v>
      </c>
      <c r="B427" s="454"/>
      <c r="C427" s="495" t="s">
        <v>746</v>
      </c>
      <c r="D427" s="577">
        <v>0</v>
      </c>
      <c r="E427" s="488">
        <v>200</v>
      </c>
      <c r="F427" s="493">
        <v>200</v>
      </c>
      <c r="G427" s="493">
        <v>200</v>
      </c>
      <c r="H427" s="493">
        <v>200</v>
      </c>
      <c r="I427" s="69"/>
      <c r="J427" s="749"/>
    </row>
    <row r="428" spans="1:10" x14ac:dyDescent="0.2">
      <c r="A428" s="452">
        <v>917</v>
      </c>
      <c r="B428" s="454"/>
      <c r="C428" s="490" t="s">
        <v>747</v>
      </c>
      <c r="D428" s="577"/>
      <c r="E428" s="488">
        <v>2500</v>
      </c>
      <c r="F428" s="493">
        <v>2500</v>
      </c>
      <c r="G428" s="493">
        <v>0</v>
      </c>
      <c r="H428" s="493">
        <v>0</v>
      </c>
      <c r="I428" s="69"/>
      <c r="J428" s="38"/>
    </row>
    <row r="429" spans="1:10" x14ac:dyDescent="0.2">
      <c r="A429" s="452">
        <v>917</v>
      </c>
      <c r="B429" s="454"/>
      <c r="C429" s="490" t="s">
        <v>748</v>
      </c>
      <c r="D429" s="577"/>
      <c r="E429" s="488">
        <v>15000</v>
      </c>
      <c r="F429" s="493">
        <v>8000</v>
      </c>
      <c r="G429" s="493">
        <v>0</v>
      </c>
      <c r="H429" s="493">
        <v>0</v>
      </c>
      <c r="I429" s="69"/>
      <c r="J429" s="38"/>
    </row>
    <row r="430" spans="1:10" s="48" customFormat="1" ht="12.75" x14ac:dyDescent="0.2">
      <c r="A430" s="452">
        <v>917</v>
      </c>
      <c r="B430" s="454"/>
      <c r="C430" s="495" t="s">
        <v>481</v>
      </c>
      <c r="D430" s="577"/>
      <c r="E430" s="488">
        <v>0</v>
      </c>
      <c r="F430" s="493">
        <v>0</v>
      </c>
      <c r="G430" s="493">
        <v>0</v>
      </c>
      <c r="H430" s="493">
        <v>0</v>
      </c>
      <c r="I430" s="69"/>
      <c r="J430" s="38"/>
    </row>
    <row r="431" spans="1:10" x14ac:dyDescent="0.2">
      <c r="A431" s="452">
        <v>917</v>
      </c>
      <c r="B431" s="454"/>
      <c r="C431" s="224" t="s">
        <v>420</v>
      </c>
      <c r="D431" s="577"/>
      <c r="E431" s="488"/>
      <c r="F431" s="493"/>
      <c r="G431" s="493"/>
      <c r="H431" s="493"/>
      <c r="I431" s="69"/>
      <c r="J431" s="38"/>
    </row>
    <row r="432" spans="1:10" s="48" customFormat="1" ht="12.75" x14ac:dyDescent="0.2">
      <c r="A432" s="452">
        <v>917</v>
      </c>
      <c r="B432" s="454"/>
      <c r="C432" s="135"/>
      <c r="D432" s="71"/>
      <c r="E432" s="148"/>
      <c r="F432" s="69"/>
      <c r="G432" s="69"/>
      <c r="H432" s="69"/>
      <c r="I432" s="69"/>
      <c r="J432" s="38"/>
    </row>
    <row r="433" spans="1:10" x14ac:dyDescent="0.2">
      <c r="A433" s="452">
        <v>917</v>
      </c>
      <c r="B433" s="453" t="s">
        <v>33</v>
      </c>
      <c r="C433" s="383" t="s">
        <v>189</v>
      </c>
      <c r="D433" s="70">
        <v>20520</v>
      </c>
      <c r="E433" s="70">
        <v>22470</v>
      </c>
      <c r="F433" s="70">
        <v>21020</v>
      </c>
      <c r="G433" s="70">
        <v>13720</v>
      </c>
      <c r="H433" s="70">
        <v>13620</v>
      </c>
      <c r="I433" s="368"/>
      <c r="J433" s="42"/>
    </row>
    <row r="434" spans="1:10" s="50" customFormat="1" ht="12.75" x14ac:dyDescent="0.2">
      <c r="A434" s="452">
        <v>917</v>
      </c>
      <c r="B434" s="454"/>
      <c r="C434" s="228" t="s">
        <v>484</v>
      </c>
      <c r="D434" s="571">
        <v>220</v>
      </c>
      <c r="E434" s="244">
        <v>220</v>
      </c>
      <c r="F434" s="250">
        <v>220</v>
      </c>
      <c r="G434" s="250">
        <v>220</v>
      </c>
      <c r="H434" s="250">
        <v>220</v>
      </c>
      <c r="I434" s="69"/>
      <c r="J434" s="38"/>
    </row>
    <row r="435" spans="1:10" s="50" customFormat="1" ht="12.75" x14ac:dyDescent="0.2">
      <c r="A435" s="452">
        <v>917</v>
      </c>
      <c r="B435" s="454"/>
      <c r="C435" s="224" t="s">
        <v>794</v>
      </c>
      <c r="D435" s="571">
        <v>50</v>
      </c>
      <c r="E435" s="244">
        <v>50</v>
      </c>
      <c r="F435" s="250">
        <v>50</v>
      </c>
      <c r="G435" s="250">
        <v>50</v>
      </c>
      <c r="H435" s="250">
        <v>50</v>
      </c>
      <c r="I435" s="69"/>
      <c r="J435" s="38"/>
    </row>
    <row r="436" spans="1:10" s="48" customFormat="1" ht="10.5" customHeight="1" x14ac:dyDescent="0.2">
      <c r="A436" s="452">
        <v>917</v>
      </c>
      <c r="B436" s="454"/>
      <c r="C436" s="224" t="s">
        <v>795</v>
      </c>
      <c r="D436" s="571">
        <v>150</v>
      </c>
      <c r="E436" s="244">
        <v>150</v>
      </c>
      <c r="F436" s="250">
        <v>150</v>
      </c>
      <c r="G436" s="250">
        <v>150</v>
      </c>
      <c r="H436" s="250">
        <v>150</v>
      </c>
      <c r="I436" s="69"/>
      <c r="J436" s="38"/>
    </row>
    <row r="437" spans="1:10" x14ac:dyDescent="0.2">
      <c r="A437" s="452">
        <v>917</v>
      </c>
      <c r="B437" s="454"/>
      <c r="C437" s="224" t="s">
        <v>241</v>
      </c>
      <c r="D437" s="571">
        <v>300</v>
      </c>
      <c r="E437" s="244">
        <v>600</v>
      </c>
      <c r="F437" s="250">
        <v>600</v>
      </c>
      <c r="G437" s="250">
        <v>300</v>
      </c>
      <c r="H437" s="250">
        <v>300</v>
      </c>
      <c r="I437" s="69"/>
      <c r="J437" s="38"/>
    </row>
    <row r="438" spans="1:10" s="50" customFormat="1" ht="12.75" x14ac:dyDescent="0.2">
      <c r="A438" s="452">
        <v>917</v>
      </c>
      <c r="B438" s="454"/>
      <c r="C438" s="224" t="s">
        <v>242</v>
      </c>
      <c r="D438" s="571">
        <v>500</v>
      </c>
      <c r="E438" s="244">
        <v>500</v>
      </c>
      <c r="F438" s="250">
        <v>500</v>
      </c>
      <c r="G438" s="250">
        <v>500</v>
      </c>
      <c r="H438" s="250">
        <v>500</v>
      </c>
      <c r="I438" s="69"/>
      <c r="J438" s="38"/>
    </row>
    <row r="439" spans="1:10" s="48" customFormat="1" ht="12.75" x14ac:dyDescent="0.2">
      <c r="A439" s="452">
        <v>917</v>
      </c>
      <c r="B439" s="454"/>
      <c r="C439" s="224" t="s">
        <v>392</v>
      </c>
      <c r="D439" s="571">
        <v>1000</v>
      </c>
      <c r="E439" s="244">
        <v>1000</v>
      </c>
      <c r="F439" s="250">
        <v>1000</v>
      </c>
      <c r="G439" s="250">
        <v>1000</v>
      </c>
      <c r="H439" s="250">
        <v>1000</v>
      </c>
      <c r="I439" s="69"/>
      <c r="J439" s="38"/>
    </row>
    <row r="440" spans="1:10" s="50" customFormat="1" ht="12.75" x14ac:dyDescent="0.2">
      <c r="A440" s="452">
        <v>917</v>
      </c>
      <c r="B440" s="454"/>
      <c r="C440" s="224" t="s">
        <v>485</v>
      </c>
      <c r="D440" s="571">
        <v>3500</v>
      </c>
      <c r="E440" s="244">
        <v>3500</v>
      </c>
      <c r="F440" s="250">
        <v>3500</v>
      </c>
      <c r="G440" s="250">
        <v>3500</v>
      </c>
      <c r="H440" s="250">
        <v>3500</v>
      </c>
      <c r="I440" s="69"/>
      <c r="J440" s="38"/>
    </row>
    <row r="441" spans="1:10" s="50" customFormat="1" ht="12.75" x14ac:dyDescent="0.2">
      <c r="A441" s="452">
        <v>917</v>
      </c>
      <c r="B441" s="454"/>
      <c r="C441" s="224" t="s">
        <v>593</v>
      </c>
      <c r="D441" s="571">
        <v>250</v>
      </c>
      <c r="E441" s="244">
        <v>250</v>
      </c>
      <c r="F441" s="250">
        <v>250</v>
      </c>
      <c r="G441" s="250">
        <v>250</v>
      </c>
      <c r="H441" s="250">
        <v>250</v>
      </c>
      <c r="I441" s="69"/>
      <c r="J441" s="38"/>
    </row>
    <row r="442" spans="1:10" s="48" customFormat="1" ht="12.75" x14ac:dyDescent="0.2">
      <c r="A442" s="452">
        <v>917</v>
      </c>
      <c r="B442" s="454"/>
      <c r="C442" s="224" t="s">
        <v>756</v>
      </c>
      <c r="D442" s="571">
        <v>0</v>
      </c>
      <c r="E442" s="244">
        <v>450</v>
      </c>
      <c r="F442" s="250">
        <v>0</v>
      </c>
      <c r="G442" s="250">
        <v>0</v>
      </c>
      <c r="H442" s="250">
        <v>0</v>
      </c>
      <c r="I442" s="69"/>
      <c r="J442" s="38"/>
    </row>
    <row r="443" spans="1:10" s="48" customFormat="1" ht="12.75" x14ac:dyDescent="0.2">
      <c r="A443" s="452">
        <v>917</v>
      </c>
      <c r="B443" s="454"/>
      <c r="C443" s="224" t="s">
        <v>240</v>
      </c>
      <c r="D443" s="571">
        <v>400</v>
      </c>
      <c r="E443" s="244">
        <v>600</v>
      </c>
      <c r="F443" s="250">
        <v>600</v>
      </c>
      <c r="G443" s="250">
        <v>600</v>
      </c>
      <c r="H443" s="250">
        <v>600</v>
      </c>
      <c r="I443" s="69"/>
      <c r="J443" s="38"/>
    </row>
    <row r="444" spans="1:10" s="48" customFormat="1" ht="22.5" x14ac:dyDescent="0.2">
      <c r="A444" s="452">
        <v>917</v>
      </c>
      <c r="B444" s="454"/>
      <c r="C444" s="224" t="s">
        <v>486</v>
      </c>
      <c r="D444" s="571">
        <v>3450</v>
      </c>
      <c r="E444" s="244">
        <v>3450</v>
      </c>
      <c r="F444" s="250">
        <v>3450</v>
      </c>
      <c r="G444" s="250">
        <v>3450</v>
      </c>
      <c r="H444" s="250">
        <v>3450</v>
      </c>
      <c r="I444" s="69"/>
      <c r="J444" s="38"/>
    </row>
    <row r="445" spans="1:10" s="48" customFormat="1" ht="12.75" x14ac:dyDescent="0.2">
      <c r="A445" s="452">
        <v>917</v>
      </c>
      <c r="B445" s="454"/>
      <c r="C445" s="224" t="s">
        <v>391</v>
      </c>
      <c r="D445" s="571">
        <v>900</v>
      </c>
      <c r="E445" s="244">
        <v>900</v>
      </c>
      <c r="F445" s="250">
        <v>900</v>
      </c>
      <c r="G445" s="250">
        <v>900</v>
      </c>
      <c r="H445" s="250">
        <v>900</v>
      </c>
      <c r="I445" s="69"/>
      <c r="J445" s="38"/>
    </row>
    <row r="446" spans="1:10" x14ac:dyDescent="0.2">
      <c r="A446" s="452">
        <v>917</v>
      </c>
      <c r="B446" s="454"/>
      <c r="C446" s="224" t="s">
        <v>591</v>
      </c>
      <c r="D446" s="571">
        <v>3000</v>
      </c>
      <c r="E446" s="244">
        <v>4000</v>
      </c>
      <c r="F446" s="250">
        <v>4000</v>
      </c>
      <c r="G446" s="250">
        <v>0</v>
      </c>
      <c r="H446" s="250">
        <v>0</v>
      </c>
      <c r="I446" s="69"/>
      <c r="J446" s="38"/>
    </row>
    <row r="447" spans="1:10" x14ac:dyDescent="0.2">
      <c r="A447" s="452">
        <v>917</v>
      </c>
      <c r="B447" s="454"/>
      <c r="C447" s="228" t="s">
        <v>487</v>
      </c>
      <c r="D447" s="571">
        <v>100</v>
      </c>
      <c r="E447" s="244">
        <v>100</v>
      </c>
      <c r="F447" s="250">
        <v>100</v>
      </c>
      <c r="G447" s="250">
        <v>100</v>
      </c>
      <c r="H447" s="250">
        <v>0</v>
      </c>
      <c r="I447" s="69"/>
      <c r="J447" s="38"/>
    </row>
    <row r="448" spans="1:10" ht="22.5" x14ac:dyDescent="0.2">
      <c r="A448" s="452">
        <v>917</v>
      </c>
      <c r="B448" s="454"/>
      <c r="C448" s="224" t="s">
        <v>295</v>
      </c>
      <c r="D448" s="571">
        <v>200</v>
      </c>
      <c r="E448" s="244">
        <v>200</v>
      </c>
      <c r="F448" s="250">
        <v>200</v>
      </c>
      <c r="G448" s="250">
        <v>200</v>
      </c>
      <c r="H448" s="250">
        <v>200</v>
      </c>
      <c r="I448" s="69"/>
      <c r="J448" s="38"/>
    </row>
    <row r="449" spans="1:10" x14ac:dyDescent="0.2">
      <c r="A449" s="452">
        <v>917</v>
      </c>
      <c r="B449" s="454"/>
      <c r="C449" s="224" t="s">
        <v>757</v>
      </c>
      <c r="D449" s="571">
        <v>1000</v>
      </c>
      <c r="E449" s="244">
        <v>1000</v>
      </c>
      <c r="F449" s="250">
        <v>1000</v>
      </c>
      <c r="G449" s="250">
        <v>1000</v>
      </c>
      <c r="H449" s="250">
        <v>1000</v>
      </c>
      <c r="I449" s="69"/>
      <c r="J449" s="38"/>
    </row>
    <row r="450" spans="1:10" ht="22.5" x14ac:dyDescent="0.2">
      <c r="A450" s="452">
        <v>917</v>
      </c>
      <c r="B450" s="454"/>
      <c r="C450" s="224" t="s">
        <v>758</v>
      </c>
      <c r="D450" s="571">
        <v>2000</v>
      </c>
      <c r="E450" s="244">
        <v>2000</v>
      </c>
      <c r="F450" s="250">
        <v>2000</v>
      </c>
      <c r="G450" s="250">
        <v>0</v>
      </c>
      <c r="H450" s="250">
        <v>0</v>
      </c>
      <c r="I450" s="69"/>
      <c r="J450" s="38"/>
    </row>
    <row r="451" spans="1:10" ht="22.5" x14ac:dyDescent="0.2">
      <c r="A451" s="452">
        <v>917</v>
      </c>
      <c r="B451" s="454"/>
      <c r="C451" s="224" t="s">
        <v>592</v>
      </c>
      <c r="D451" s="571">
        <v>3500</v>
      </c>
      <c r="E451" s="244">
        <v>3500</v>
      </c>
      <c r="F451" s="250">
        <v>2500</v>
      </c>
      <c r="G451" s="250">
        <v>1500</v>
      </c>
      <c r="H451" s="250">
        <v>1500</v>
      </c>
      <c r="I451" s="69"/>
      <c r="J451" s="38"/>
    </row>
    <row r="452" spans="1:10" x14ac:dyDescent="0.2">
      <c r="A452" s="452">
        <v>917</v>
      </c>
      <c r="B452" s="454"/>
      <c r="C452" s="224" t="s">
        <v>796</v>
      </c>
      <c r="D452" s="571">
        <v>0</v>
      </c>
      <c r="E452" s="244">
        <v>0</v>
      </c>
      <c r="F452" s="250">
        <v>0</v>
      </c>
      <c r="G452" s="250">
        <v>0</v>
      </c>
      <c r="H452" s="250">
        <v>0</v>
      </c>
      <c r="I452" s="69"/>
      <c r="J452" s="38"/>
    </row>
    <row r="453" spans="1:10" x14ac:dyDescent="0.2">
      <c r="A453" s="452">
        <v>917</v>
      </c>
      <c r="B453" s="454"/>
      <c r="C453" s="224"/>
      <c r="D453" s="571"/>
      <c r="E453" s="244"/>
      <c r="F453" s="250"/>
      <c r="G453" s="250"/>
      <c r="H453" s="250"/>
      <c r="I453" s="69"/>
      <c r="J453" s="38"/>
    </row>
    <row r="454" spans="1:10" x14ac:dyDescent="0.2">
      <c r="A454" s="452">
        <v>917</v>
      </c>
      <c r="B454" s="454"/>
      <c r="C454" s="68"/>
      <c r="D454" s="71"/>
      <c r="E454" s="148"/>
      <c r="F454" s="69"/>
      <c r="G454" s="69"/>
      <c r="H454" s="69"/>
      <c r="I454" s="69"/>
      <c r="J454" s="38"/>
    </row>
    <row r="455" spans="1:10" s="50" customFormat="1" ht="12.75" x14ac:dyDescent="0.2">
      <c r="A455" s="452">
        <v>917</v>
      </c>
      <c r="B455" s="453" t="s">
        <v>37</v>
      </c>
      <c r="C455" s="383" t="s">
        <v>331</v>
      </c>
      <c r="D455" s="70">
        <v>35091.25</v>
      </c>
      <c r="E455" s="70">
        <v>33091.25</v>
      </c>
      <c r="F455" s="70">
        <v>32091.25</v>
      </c>
      <c r="G455" s="70">
        <v>32091.25</v>
      </c>
      <c r="H455" s="70">
        <v>32091.25</v>
      </c>
      <c r="I455" s="368"/>
      <c r="J455" s="42"/>
    </row>
    <row r="456" spans="1:10" s="50" customFormat="1" ht="12.75" x14ac:dyDescent="0.2">
      <c r="A456" s="452">
        <v>917</v>
      </c>
      <c r="B456" s="454"/>
      <c r="C456" s="247" t="s">
        <v>164</v>
      </c>
      <c r="D456" s="571">
        <v>2640</v>
      </c>
      <c r="E456" s="148">
        <v>2640</v>
      </c>
      <c r="F456" s="69">
        <v>2640</v>
      </c>
      <c r="G456" s="69">
        <v>2640</v>
      </c>
      <c r="H456" s="69">
        <v>2640</v>
      </c>
      <c r="I456" s="69"/>
      <c r="J456" s="38"/>
    </row>
    <row r="457" spans="1:10" s="50" customFormat="1" ht="12.75" x14ac:dyDescent="0.2">
      <c r="A457" s="452">
        <v>917</v>
      </c>
      <c r="B457" s="454"/>
      <c r="C457" s="224" t="s">
        <v>490</v>
      </c>
      <c r="D457" s="571">
        <v>5000</v>
      </c>
      <c r="E457" s="148">
        <v>5000</v>
      </c>
      <c r="F457" s="69">
        <v>5000</v>
      </c>
      <c r="G457" s="69">
        <v>5000</v>
      </c>
      <c r="H457" s="69">
        <v>5000</v>
      </c>
      <c r="I457" s="69"/>
      <c r="J457" s="38"/>
    </row>
    <row r="458" spans="1:10" s="50" customFormat="1" ht="12.75" x14ac:dyDescent="0.2">
      <c r="A458" s="452">
        <v>917</v>
      </c>
      <c r="B458" s="454"/>
      <c r="C458" s="247" t="s">
        <v>491</v>
      </c>
      <c r="D458" s="578">
        <v>13000</v>
      </c>
      <c r="E458" s="244">
        <v>13000</v>
      </c>
      <c r="F458" s="250">
        <v>13000</v>
      </c>
      <c r="G458" s="250">
        <v>13000</v>
      </c>
      <c r="H458" s="250">
        <v>13000</v>
      </c>
      <c r="I458" s="69"/>
      <c r="J458" s="38"/>
    </row>
    <row r="459" spans="1:10" s="50" customFormat="1" ht="12.75" x14ac:dyDescent="0.2">
      <c r="A459" s="452">
        <v>917</v>
      </c>
      <c r="B459" s="454"/>
      <c r="C459" s="247" t="s">
        <v>492</v>
      </c>
      <c r="D459" s="578">
        <v>9000</v>
      </c>
      <c r="E459" s="244">
        <v>9000</v>
      </c>
      <c r="F459" s="250">
        <v>9000</v>
      </c>
      <c r="G459" s="250">
        <v>9000</v>
      </c>
      <c r="H459" s="250">
        <v>9000</v>
      </c>
      <c r="I459" s="69"/>
      <c r="J459" s="38"/>
    </row>
    <row r="460" spans="1:10" s="50" customFormat="1" ht="12.75" x14ac:dyDescent="0.2">
      <c r="A460" s="452">
        <v>917</v>
      </c>
      <c r="B460" s="454"/>
      <c r="C460" s="247" t="s">
        <v>119</v>
      </c>
      <c r="D460" s="578">
        <v>1581.25</v>
      </c>
      <c r="E460" s="244">
        <v>1581.25</v>
      </c>
      <c r="F460" s="250">
        <v>1581.25</v>
      </c>
      <c r="G460" s="250">
        <v>1581.25</v>
      </c>
      <c r="H460" s="250">
        <v>1581.25</v>
      </c>
      <c r="I460" s="69"/>
      <c r="J460" s="38"/>
    </row>
    <row r="461" spans="1:10" s="50" customFormat="1" ht="12.75" x14ac:dyDescent="0.2">
      <c r="A461" s="452">
        <v>917</v>
      </c>
      <c r="B461" s="454"/>
      <c r="C461" s="224" t="s">
        <v>216</v>
      </c>
      <c r="D461" s="571">
        <v>200</v>
      </c>
      <c r="E461" s="148">
        <v>200</v>
      </c>
      <c r="F461" s="250">
        <v>200</v>
      </c>
      <c r="G461" s="250">
        <v>200</v>
      </c>
      <c r="H461" s="250">
        <v>200</v>
      </c>
      <c r="I461" s="69"/>
      <c r="J461" s="38"/>
    </row>
    <row r="462" spans="1:10" s="50" customFormat="1" ht="22.5" x14ac:dyDescent="0.2">
      <c r="A462" s="452">
        <v>917</v>
      </c>
      <c r="B462" s="454"/>
      <c r="C462" s="224" t="s">
        <v>282</v>
      </c>
      <c r="D462" s="571">
        <v>200</v>
      </c>
      <c r="E462" s="148">
        <v>200</v>
      </c>
      <c r="F462" s="250">
        <v>200</v>
      </c>
      <c r="G462" s="250">
        <v>200</v>
      </c>
      <c r="H462" s="250">
        <v>200</v>
      </c>
      <c r="I462" s="69"/>
      <c r="J462" s="38"/>
    </row>
    <row r="463" spans="1:10" s="50" customFormat="1" ht="12.75" x14ac:dyDescent="0.2">
      <c r="A463" s="452">
        <v>917</v>
      </c>
      <c r="B463" s="454"/>
      <c r="C463" s="224" t="s">
        <v>493</v>
      </c>
      <c r="D463" s="571">
        <v>400</v>
      </c>
      <c r="E463" s="148">
        <v>400</v>
      </c>
      <c r="F463" s="250">
        <v>400</v>
      </c>
      <c r="G463" s="250">
        <v>400</v>
      </c>
      <c r="H463" s="250">
        <v>400</v>
      </c>
      <c r="I463" s="69"/>
      <c r="J463" s="38"/>
    </row>
    <row r="464" spans="1:10" s="50" customFormat="1" ht="12.75" x14ac:dyDescent="0.2">
      <c r="A464" s="452">
        <v>917</v>
      </c>
      <c r="B464" s="454"/>
      <c r="C464" s="224" t="s">
        <v>606</v>
      </c>
      <c r="D464" s="571">
        <v>70</v>
      </c>
      <c r="E464" s="148">
        <v>70</v>
      </c>
      <c r="F464" s="250">
        <v>70</v>
      </c>
      <c r="G464" s="250">
        <v>70</v>
      </c>
      <c r="H464" s="250">
        <v>70</v>
      </c>
      <c r="I464" s="69"/>
      <c r="J464" s="38"/>
    </row>
    <row r="465" spans="1:10" s="50" customFormat="1" ht="12.75" x14ac:dyDescent="0.2">
      <c r="A465" s="452">
        <v>917</v>
      </c>
      <c r="B465" s="454"/>
      <c r="C465" s="224" t="s">
        <v>521</v>
      </c>
      <c r="D465" s="571">
        <v>3000</v>
      </c>
      <c r="E465" s="148">
        <v>1000</v>
      </c>
      <c r="F465" s="250">
        <v>0</v>
      </c>
      <c r="G465" s="250">
        <v>0</v>
      </c>
      <c r="H465" s="250">
        <v>0</v>
      </c>
      <c r="I465" s="69"/>
      <c r="J465" s="38"/>
    </row>
    <row r="466" spans="1:10" s="50" customFormat="1" ht="12.75" x14ac:dyDescent="0.2">
      <c r="A466" s="452">
        <v>917</v>
      </c>
      <c r="B466" s="454"/>
      <c r="C466" s="224" t="s">
        <v>420</v>
      </c>
      <c r="D466" s="571"/>
      <c r="E466" s="148"/>
      <c r="F466" s="69"/>
      <c r="G466" s="69"/>
      <c r="H466" s="69"/>
      <c r="I466" s="69"/>
      <c r="J466" s="38"/>
    </row>
    <row r="467" spans="1:10" s="50" customFormat="1" ht="12.75" x14ac:dyDescent="0.2">
      <c r="A467" s="452">
        <v>917</v>
      </c>
      <c r="B467" s="454"/>
      <c r="C467" s="247"/>
      <c r="D467" s="578"/>
      <c r="E467" s="244"/>
      <c r="F467" s="250"/>
      <c r="G467" s="250"/>
      <c r="H467" s="250"/>
      <c r="I467" s="69"/>
      <c r="J467" s="38"/>
    </row>
    <row r="468" spans="1:10" s="50" customFormat="1" ht="12.75" x14ac:dyDescent="0.2">
      <c r="A468" s="452">
        <v>917</v>
      </c>
      <c r="B468" s="453" t="s">
        <v>46</v>
      </c>
      <c r="C468" s="383" t="s">
        <v>254</v>
      </c>
      <c r="D468" s="70">
        <v>0</v>
      </c>
      <c r="E468" s="70">
        <v>0</v>
      </c>
      <c r="F468" s="70">
        <v>0</v>
      </c>
      <c r="G468" s="70">
        <v>0</v>
      </c>
      <c r="H468" s="70">
        <v>0</v>
      </c>
      <c r="I468" s="368"/>
      <c r="J468" s="42"/>
    </row>
    <row r="469" spans="1:10" s="50" customFormat="1" ht="12.75" x14ac:dyDescent="0.2">
      <c r="A469" s="452">
        <v>917</v>
      </c>
      <c r="B469" s="454"/>
      <c r="C469" s="68"/>
      <c r="D469" s="71"/>
      <c r="E469" s="148"/>
      <c r="F469" s="69"/>
      <c r="G469" s="69"/>
      <c r="H469" s="69"/>
      <c r="I469" s="69"/>
      <c r="J469" s="38"/>
    </row>
    <row r="470" spans="1:10" s="48" customFormat="1" ht="12.75" x14ac:dyDescent="0.2">
      <c r="A470" s="452">
        <v>917</v>
      </c>
      <c r="B470" s="453">
        <v>21</v>
      </c>
      <c r="C470" s="330" t="s">
        <v>332</v>
      </c>
      <c r="D470" s="70">
        <v>31528.959999999999</v>
      </c>
      <c r="E470" s="70">
        <v>27478.959999999999</v>
      </c>
      <c r="F470" s="70">
        <v>28478.959999999999</v>
      </c>
      <c r="G470" s="70">
        <v>29478.959999999999</v>
      </c>
      <c r="H470" s="70">
        <v>30478.959999999999</v>
      </c>
      <c r="I470" s="368"/>
      <c r="J470" s="42"/>
    </row>
    <row r="471" spans="1:10" s="48" customFormat="1" ht="12.75" x14ac:dyDescent="0.2">
      <c r="A471" s="452">
        <v>917</v>
      </c>
      <c r="B471" s="454"/>
      <c r="C471" s="224" t="s">
        <v>163</v>
      </c>
      <c r="D471" s="571">
        <v>24000</v>
      </c>
      <c r="E471" s="244">
        <v>25000</v>
      </c>
      <c r="F471" s="250">
        <v>26000</v>
      </c>
      <c r="G471" s="250">
        <v>27000</v>
      </c>
      <c r="H471" s="250">
        <v>28000</v>
      </c>
      <c r="I471" s="69"/>
      <c r="J471" s="38"/>
    </row>
    <row r="472" spans="1:10" s="48" customFormat="1" ht="12.75" x14ac:dyDescent="0.2">
      <c r="A472" s="452">
        <v>917</v>
      </c>
      <c r="B472" s="454"/>
      <c r="C472" s="224" t="s">
        <v>262</v>
      </c>
      <c r="D472" s="571">
        <v>800</v>
      </c>
      <c r="E472" s="244">
        <v>800</v>
      </c>
      <c r="F472" s="250">
        <v>800</v>
      </c>
      <c r="G472" s="250">
        <v>800</v>
      </c>
      <c r="H472" s="250">
        <v>800</v>
      </c>
      <c r="I472" s="69"/>
      <c r="J472" s="38"/>
    </row>
    <row r="473" spans="1:10" s="48" customFormat="1" ht="12.75" x14ac:dyDescent="0.2">
      <c r="A473" s="452">
        <v>917</v>
      </c>
      <c r="B473" s="454"/>
      <c r="C473" s="228" t="s">
        <v>239</v>
      </c>
      <c r="D473" s="571">
        <v>80</v>
      </c>
      <c r="E473" s="244">
        <v>80</v>
      </c>
      <c r="F473" s="250">
        <v>80</v>
      </c>
      <c r="G473" s="250">
        <v>80</v>
      </c>
      <c r="H473" s="250">
        <v>80</v>
      </c>
      <c r="I473" s="69"/>
      <c r="J473" s="38"/>
    </row>
    <row r="474" spans="1:10" s="48" customFormat="1" ht="12.75" x14ac:dyDescent="0.2">
      <c r="A474" s="452">
        <v>917</v>
      </c>
      <c r="B474" s="454"/>
      <c r="C474" s="228" t="s">
        <v>362</v>
      </c>
      <c r="D474" s="571">
        <v>768.96</v>
      </c>
      <c r="E474" s="244">
        <v>768.96</v>
      </c>
      <c r="F474" s="250">
        <v>768.96</v>
      </c>
      <c r="G474" s="250">
        <v>768.96</v>
      </c>
      <c r="H474" s="250">
        <v>768.96</v>
      </c>
      <c r="I474" s="69"/>
      <c r="J474" s="38"/>
    </row>
    <row r="475" spans="1:10" s="48" customFormat="1" ht="12.75" x14ac:dyDescent="0.2">
      <c r="A475" s="452">
        <v>917</v>
      </c>
      <c r="B475" s="454"/>
      <c r="C475" s="228" t="s">
        <v>363</v>
      </c>
      <c r="D475" s="571">
        <v>410</v>
      </c>
      <c r="E475" s="244">
        <v>410</v>
      </c>
      <c r="F475" s="250">
        <v>410</v>
      </c>
      <c r="G475" s="250">
        <v>410</v>
      </c>
      <c r="H475" s="250">
        <v>410</v>
      </c>
      <c r="I475" s="69"/>
      <c r="J475" s="38"/>
    </row>
    <row r="476" spans="1:10" s="48" customFormat="1" ht="12.75" x14ac:dyDescent="0.2">
      <c r="A476" s="452">
        <v>917</v>
      </c>
      <c r="B476" s="454"/>
      <c r="C476" s="477" t="s">
        <v>599</v>
      </c>
      <c r="D476" s="571">
        <v>420</v>
      </c>
      <c r="E476" s="244">
        <v>420</v>
      </c>
      <c r="F476" s="250">
        <v>420</v>
      </c>
      <c r="G476" s="250">
        <v>420</v>
      </c>
      <c r="H476" s="250">
        <v>420</v>
      </c>
      <c r="I476" s="69"/>
      <c r="J476" s="38"/>
    </row>
    <row r="477" spans="1:10" s="48" customFormat="1" ht="12.75" x14ac:dyDescent="0.2">
      <c r="A477" s="452">
        <v>917</v>
      </c>
      <c r="B477" s="454"/>
      <c r="C477" s="228" t="s">
        <v>364</v>
      </c>
      <c r="D477" s="571">
        <v>5000</v>
      </c>
      <c r="E477" s="244"/>
      <c r="F477" s="250"/>
      <c r="G477" s="250"/>
      <c r="H477" s="250"/>
      <c r="I477" s="69"/>
      <c r="J477" s="38"/>
    </row>
    <row r="478" spans="1:10" s="48" customFormat="1" ht="12.75" x14ac:dyDescent="0.2">
      <c r="A478" s="452">
        <v>917</v>
      </c>
      <c r="B478" s="454"/>
      <c r="C478" s="224" t="s">
        <v>288</v>
      </c>
      <c r="D478" s="571">
        <v>50</v>
      </c>
      <c r="E478" s="244"/>
      <c r="F478" s="250"/>
      <c r="G478" s="250"/>
      <c r="H478" s="250"/>
      <c r="I478" s="69"/>
      <c r="J478" s="38"/>
    </row>
    <row r="479" spans="1:10" s="48" customFormat="1" ht="12.75" x14ac:dyDescent="0.2">
      <c r="A479" s="452">
        <v>917</v>
      </c>
      <c r="B479" s="454"/>
      <c r="C479" s="228"/>
      <c r="D479" s="571"/>
      <c r="E479" s="244"/>
      <c r="F479" s="250"/>
      <c r="G479" s="250"/>
      <c r="H479" s="250"/>
      <c r="I479" s="69"/>
      <c r="J479" s="38"/>
    </row>
    <row r="480" spans="1:10" s="50" customFormat="1" ht="12.75" x14ac:dyDescent="0.2">
      <c r="A480" s="318">
        <v>919</v>
      </c>
      <c r="B480" s="318" t="s">
        <v>11</v>
      </c>
      <c r="C480" s="320" t="s">
        <v>158</v>
      </c>
      <c r="D480" s="321">
        <v>11767.428449999999</v>
      </c>
      <c r="E480" s="321">
        <v>20938.835780000001</v>
      </c>
      <c r="F480" s="321">
        <v>0</v>
      </c>
      <c r="G480" s="321">
        <v>0</v>
      </c>
      <c r="H480" s="321">
        <v>0</v>
      </c>
      <c r="I480" s="368"/>
      <c r="J480" s="42"/>
    </row>
    <row r="481" spans="1:10" s="50" customFormat="1" ht="12.75" x14ac:dyDescent="0.2">
      <c r="A481" s="452">
        <v>919</v>
      </c>
      <c r="B481" s="454" t="s">
        <v>18</v>
      </c>
      <c r="C481" s="374" t="s">
        <v>179</v>
      </c>
      <c r="D481" s="323">
        <v>11767.428449999999</v>
      </c>
      <c r="E481" s="323">
        <v>20938.835780000001</v>
      </c>
      <c r="F481" s="323">
        <v>0</v>
      </c>
      <c r="G481" s="323">
        <v>0</v>
      </c>
      <c r="H481" s="323">
        <v>0</v>
      </c>
      <c r="I481" s="368"/>
      <c r="J481" s="42"/>
    </row>
    <row r="482" spans="1:10" s="50" customFormat="1" ht="12.75" x14ac:dyDescent="0.2">
      <c r="A482" s="452">
        <v>919</v>
      </c>
      <c r="B482" s="454"/>
      <c r="C482" s="369" t="s">
        <v>416</v>
      </c>
      <c r="D482" s="571">
        <v>0</v>
      </c>
      <c r="E482" s="244">
        <v>0</v>
      </c>
      <c r="F482" s="250">
        <v>0</v>
      </c>
      <c r="G482" s="250">
        <v>0</v>
      </c>
      <c r="H482" s="250">
        <v>0</v>
      </c>
      <c r="I482" s="127"/>
      <c r="J482" s="737"/>
    </row>
    <row r="483" spans="1:10" s="50" customFormat="1" ht="12.75" x14ac:dyDescent="0.2">
      <c r="A483" s="452">
        <v>919</v>
      </c>
      <c r="B483" s="454"/>
      <c r="C483" s="135" t="s">
        <v>417</v>
      </c>
      <c r="D483" s="571">
        <v>0</v>
      </c>
      <c r="E483" s="244">
        <v>0</v>
      </c>
      <c r="F483" s="250">
        <v>0</v>
      </c>
      <c r="G483" s="250">
        <v>0</v>
      </c>
      <c r="H483" s="250">
        <v>0</v>
      </c>
      <c r="I483" s="127"/>
      <c r="J483" s="737"/>
    </row>
    <row r="484" spans="1:10" s="50" customFormat="1" ht="12.75" x14ac:dyDescent="0.2">
      <c r="A484" s="452">
        <v>919</v>
      </c>
      <c r="B484" s="454"/>
      <c r="C484" s="135" t="s">
        <v>418</v>
      </c>
      <c r="D484" s="571">
        <v>0</v>
      </c>
      <c r="E484" s="244">
        <v>0</v>
      </c>
      <c r="F484" s="250">
        <v>0</v>
      </c>
      <c r="G484" s="250">
        <v>0</v>
      </c>
      <c r="H484" s="250">
        <v>0</v>
      </c>
      <c r="I484" s="127"/>
      <c r="J484" s="737"/>
    </row>
    <row r="485" spans="1:10" s="48" customFormat="1" ht="12.75" x14ac:dyDescent="0.2">
      <c r="A485" s="452">
        <v>919</v>
      </c>
      <c r="B485" s="454"/>
      <c r="C485" s="369" t="s">
        <v>419</v>
      </c>
      <c r="D485" s="571">
        <v>11767.428449999999</v>
      </c>
      <c r="E485" s="244">
        <v>20938.835780000001</v>
      </c>
      <c r="F485" s="250">
        <v>0</v>
      </c>
      <c r="G485" s="250">
        <v>0</v>
      </c>
      <c r="H485" s="250">
        <v>0</v>
      </c>
      <c r="I485" s="127"/>
      <c r="J485" s="737"/>
    </row>
    <row r="486" spans="1:10" s="223" customFormat="1" ht="13.9" customHeight="1" x14ac:dyDescent="0.2">
      <c r="A486" s="318">
        <v>920</v>
      </c>
      <c r="B486" s="318" t="s">
        <v>11</v>
      </c>
      <c r="C486" s="320" t="s">
        <v>100</v>
      </c>
      <c r="D486" s="321">
        <v>1324569.12555</v>
      </c>
      <c r="E486" s="321">
        <v>1492535.4682199999</v>
      </c>
      <c r="F486" s="321">
        <v>1338935.4682199999</v>
      </c>
      <c r="G486" s="321">
        <v>1239935.4682199999</v>
      </c>
      <c r="H486" s="321">
        <v>1308935.4682199999</v>
      </c>
      <c r="I486" s="368"/>
      <c r="J486" s="42"/>
    </row>
    <row r="487" spans="1:10" s="37" customFormat="1" x14ac:dyDescent="0.2">
      <c r="A487" s="452">
        <v>920</v>
      </c>
      <c r="B487" s="453" t="s">
        <v>9</v>
      </c>
      <c r="C487" s="330" t="s">
        <v>93</v>
      </c>
      <c r="D487" s="327">
        <v>0</v>
      </c>
      <c r="E487" s="327">
        <v>0</v>
      </c>
      <c r="F487" s="327">
        <v>0</v>
      </c>
      <c r="G487" s="327">
        <v>0</v>
      </c>
      <c r="H487" s="327">
        <v>0</v>
      </c>
      <c r="I487" s="357"/>
      <c r="J487" s="734"/>
    </row>
    <row r="488" spans="1:10" x14ac:dyDescent="0.2">
      <c r="A488" s="452">
        <v>920</v>
      </c>
      <c r="B488" s="453"/>
      <c r="C488" s="68" t="s">
        <v>776</v>
      </c>
      <c r="D488" s="326"/>
      <c r="E488" s="141"/>
      <c r="F488" s="127"/>
      <c r="G488" s="127"/>
      <c r="H488" s="127"/>
      <c r="I488" s="127"/>
      <c r="J488" s="737"/>
    </row>
    <row r="489" spans="1:10" x14ac:dyDescent="0.2">
      <c r="A489" s="452">
        <v>920</v>
      </c>
      <c r="B489" s="453" t="s">
        <v>16</v>
      </c>
      <c r="C489" s="330" t="s">
        <v>93</v>
      </c>
      <c r="D489" s="323">
        <v>0</v>
      </c>
      <c r="E489" s="323">
        <v>25000</v>
      </c>
      <c r="F489" s="323">
        <v>25000</v>
      </c>
      <c r="G489" s="323">
        <v>25000</v>
      </c>
      <c r="H489" s="323">
        <v>25000</v>
      </c>
      <c r="I489" s="368"/>
      <c r="J489" s="42"/>
    </row>
    <row r="490" spans="1:10" s="48" customFormat="1" ht="12.75" x14ac:dyDescent="0.2">
      <c r="A490" s="452">
        <v>920</v>
      </c>
      <c r="B490" s="453"/>
      <c r="C490" s="68" t="s">
        <v>763</v>
      </c>
      <c r="D490" s="326"/>
      <c r="E490" s="141">
        <v>25000</v>
      </c>
      <c r="F490" s="127">
        <v>25000</v>
      </c>
      <c r="G490" s="127">
        <v>25000</v>
      </c>
      <c r="H490" s="127">
        <v>25000</v>
      </c>
      <c r="I490" s="127"/>
      <c r="J490" s="737"/>
    </row>
    <row r="491" spans="1:10" s="48" customFormat="1" ht="12.75" x14ac:dyDescent="0.2">
      <c r="A491" s="452">
        <v>920</v>
      </c>
      <c r="B491" s="453" t="s">
        <v>22</v>
      </c>
      <c r="C491" s="376" t="s">
        <v>95</v>
      </c>
      <c r="D491" s="327">
        <v>188000</v>
      </c>
      <c r="E491" s="327">
        <v>213500</v>
      </c>
      <c r="F491" s="327">
        <v>241000</v>
      </c>
      <c r="G491" s="327">
        <v>204000</v>
      </c>
      <c r="H491" s="327">
        <v>230000</v>
      </c>
      <c r="I491" s="357"/>
      <c r="J491" s="734"/>
    </row>
    <row r="492" spans="1:10" x14ac:dyDescent="0.2">
      <c r="A492" s="452">
        <v>920</v>
      </c>
      <c r="B492" s="456"/>
      <c r="C492" s="68" t="s">
        <v>781</v>
      </c>
      <c r="D492" s="571">
        <v>100000</v>
      </c>
      <c r="E492" s="141">
        <v>213500</v>
      </c>
      <c r="F492" s="250">
        <v>241000</v>
      </c>
      <c r="G492" s="250">
        <v>204000</v>
      </c>
      <c r="H492" s="250">
        <v>230000</v>
      </c>
      <c r="I492" s="693"/>
      <c r="J492" s="737"/>
    </row>
    <row r="493" spans="1:10" x14ac:dyDescent="0.2">
      <c r="A493" s="452">
        <v>920</v>
      </c>
      <c r="B493" s="456"/>
      <c r="C493" s="334" t="s">
        <v>177</v>
      </c>
      <c r="D493" s="571"/>
      <c r="E493" s="170"/>
      <c r="F493" s="341"/>
      <c r="G493" s="341"/>
      <c r="H493" s="341"/>
      <c r="I493" s="127"/>
      <c r="J493" s="738"/>
    </row>
    <row r="494" spans="1:10" s="48" customFormat="1" ht="22.5" x14ac:dyDescent="0.2">
      <c r="A494" s="452">
        <v>920</v>
      </c>
      <c r="B494" s="456"/>
      <c r="C494" s="224" t="s">
        <v>360</v>
      </c>
      <c r="D494" s="571"/>
      <c r="E494" s="141"/>
      <c r="F494" s="250"/>
      <c r="G494" s="250"/>
      <c r="H494" s="250"/>
      <c r="I494" s="127"/>
      <c r="J494" s="743"/>
    </row>
    <row r="495" spans="1:10" s="48" customFormat="1" ht="22.5" x14ac:dyDescent="0.2">
      <c r="A495" s="452">
        <v>920</v>
      </c>
      <c r="B495" s="456"/>
      <c r="C495" s="228" t="s">
        <v>777</v>
      </c>
      <c r="D495" s="571"/>
      <c r="E495" s="141"/>
      <c r="F495" s="250"/>
      <c r="G495" s="250"/>
      <c r="H495" s="250"/>
      <c r="I495" s="693"/>
      <c r="J495" s="743"/>
    </row>
    <row r="496" spans="1:10" s="48" customFormat="1" ht="22.5" customHeight="1" x14ac:dyDescent="0.2">
      <c r="A496" s="452">
        <v>920</v>
      </c>
      <c r="B496" s="456"/>
      <c r="C496" s="228" t="s">
        <v>578</v>
      </c>
      <c r="D496" s="571">
        <v>39000</v>
      </c>
      <c r="E496" s="141">
        <v>30000</v>
      </c>
      <c r="F496" s="250">
        <v>56000</v>
      </c>
      <c r="G496" s="250">
        <v>54000</v>
      </c>
      <c r="H496" s="250"/>
      <c r="I496" s="127"/>
      <c r="J496" s="738"/>
    </row>
    <row r="497" spans="1:10" s="48" customFormat="1" ht="22.5" x14ac:dyDescent="0.2">
      <c r="A497" s="452">
        <v>920</v>
      </c>
      <c r="B497" s="456"/>
      <c r="C497" s="224" t="s">
        <v>730</v>
      </c>
      <c r="D497" s="571">
        <v>20000</v>
      </c>
      <c r="E497" s="141">
        <v>40000</v>
      </c>
      <c r="F497" s="250">
        <v>80000</v>
      </c>
      <c r="G497" s="250">
        <v>80000</v>
      </c>
      <c r="H497" s="250"/>
      <c r="I497" s="693"/>
      <c r="J497" s="738"/>
    </row>
    <row r="498" spans="1:10" s="48" customFormat="1" ht="22.5" x14ac:dyDescent="0.2">
      <c r="A498" s="452">
        <v>920</v>
      </c>
      <c r="B498" s="456"/>
      <c r="C498" s="224" t="s">
        <v>728</v>
      </c>
      <c r="D498" s="571">
        <v>20000</v>
      </c>
      <c r="E498" s="141"/>
      <c r="F498" s="250">
        <v>30000</v>
      </c>
      <c r="G498" s="250">
        <v>70000</v>
      </c>
      <c r="H498" s="250">
        <v>230000</v>
      </c>
      <c r="I498" s="693"/>
      <c r="J498" s="738"/>
    </row>
    <row r="499" spans="1:10" s="48" customFormat="1" ht="22.5" x14ac:dyDescent="0.2">
      <c r="A499" s="452">
        <v>920</v>
      </c>
      <c r="B499" s="456"/>
      <c r="C499" s="228" t="s">
        <v>716</v>
      </c>
      <c r="D499" s="571"/>
      <c r="E499" s="141">
        <v>32000</v>
      </c>
      <c r="F499" s="250"/>
      <c r="G499" s="250"/>
      <c r="H499" s="250"/>
      <c r="I499" s="127"/>
      <c r="J499" s="738"/>
    </row>
    <row r="500" spans="1:10" s="48" customFormat="1" ht="12.75" x14ac:dyDescent="0.2">
      <c r="A500" s="452">
        <v>920</v>
      </c>
      <c r="B500" s="456"/>
      <c r="C500" s="228" t="s">
        <v>470</v>
      </c>
      <c r="D500" s="571">
        <v>15000</v>
      </c>
      <c r="E500" s="141">
        <v>38000</v>
      </c>
      <c r="F500" s="250"/>
      <c r="G500" s="250"/>
      <c r="H500" s="250"/>
      <c r="I500" s="127"/>
      <c r="J500" s="738"/>
    </row>
    <row r="501" spans="1:10" s="48" customFormat="1" ht="22.5" x14ac:dyDescent="0.2">
      <c r="A501" s="452">
        <v>920</v>
      </c>
      <c r="B501" s="456"/>
      <c r="C501" s="228" t="s">
        <v>717</v>
      </c>
      <c r="D501" s="571"/>
      <c r="E501" s="141">
        <v>5000</v>
      </c>
      <c r="F501" s="250"/>
      <c r="G501" s="250"/>
      <c r="H501" s="250"/>
      <c r="I501" s="127"/>
      <c r="J501" s="738"/>
    </row>
    <row r="502" spans="1:10" s="48" customFormat="1" ht="22.5" x14ac:dyDescent="0.2">
      <c r="A502" s="452">
        <v>920</v>
      </c>
      <c r="B502" s="456"/>
      <c r="C502" s="228" t="s">
        <v>718</v>
      </c>
      <c r="D502" s="571"/>
      <c r="E502" s="141">
        <v>15000</v>
      </c>
      <c r="F502" s="250">
        <v>15000</v>
      </c>
      <c r="G502" s="250"/>
      <c r="H502" s="250"/>
      <c r="I502" s="127"/>
      <c r="J502" s="738"/>
    </row>
    <row r="503" spans="1:10" s="48" customFormat="1" ht="22.5" x14ac:dyDescent="0.2">
      <c r="A503" s="452">
        <v>920</v>
      </c>
      <c r="B503" s="456"/>
      <c r="C503" s="224" t="s">
        <v>719</v>
      </c>
      <c r="D503" s="571"/>
      <c r="E503" s="141">
        <v>7000</v>
      </c>
      <c r="F503" s="250"/>
      <c r="G503" s="250"/>
      <c r="H503" s="250"/>
      <c r="I503" s="127"/>
      <c r="J503" s="738"/>
    </row>
    <row r="504" spans="1:10" s="48" customFormat="1" ht="22.5" x14ac:dyDescent="0.2">
      <c r="A504" s="452">
        <v>920</v>
      </c>
      <c r="B504" s="456"/>
      <c r="C504" s="224" t="s">
        <v>720</v>
      </c>
      <c r="D504" s="571"/>
      <c r="E504" s="141">
        <v>6000</v>
      </c>
      <c r="F504" s="250"/>
      <c r="G504" s="250"/>
      <c r="H504" s="250"/>
      <c r="I504" s="127"/>
      <c r="J504" s="738"/>
    </row>
    <row r="505" spans="1:10" s="48" customFormat="1" ht="12.75" x14ac:dyDescent="0.2">
      <c r="A505" s="452">
        <v>920</v>
      </c>
      <c r="B505" s="456"/>
      <c r="C505" s="224" t="s">
        <v>721</v>
      </c>
      <c r="D505" s="571"/>
      <c r="E505" s="141">
        <v>2500</v>
      </c>
      <c r="F505" s="250"/>
      <c r="G505" s="250"/>
      <c r="H505" s="250"/>
      <c r="I505" s="127"/>
      <c r="J505" s="738"/>
    </row>
    <row r="506" spans="1:10" s="48" customFormat="1" ht="22.5" x14ac:dyDescent="0.2">
      <c r="A506" s="452">
        <v>920</v>
      </c>
      <c r="B506" s="456"/>
      <c r="C506" s="224" t="s">
        <v>722</v>
      </c>
      <c r="D506" s="571"/>
      <c r="E506" s="141">
        <v>5000</v>
      </c>
      <c r="F506" s="250"/>
      <c r="G506" s="250"/>
      <c r="H506" s="250"/>
      <c r="I506" s="127"/>
      <c r="J506" s="738"/>
    </row>
    <row r="507" spans="1:10" s="48" customFormat="1" ht="22.5" x14ac:dyDescent="0.2">
      <c r="A507" s="452">
        <v>920</v>
      </c>
      <c r="B507" s="456"/>
      <c r="C507" s="224" t="s">
        <v>723</v>
      </c>
      <c r="D507" s="571"/>
      <c r="E507" s="141">
        <v>15000</v>
      </c>
      <c r="F507" s="250">
        <v>15000</v>
      </c>
      <c r="G507" s="250"/>
      <c r="H507" s="250"/>
      <c r="I507" s="127"/>
      <c r="J507" s="738"/>
    </row>
    <row r="508" spans="1:10" s="48" customFormat="1" ht="22.5" x14ac:dyDescent="0.2">
      <c r="A508" s="452">
        <v>920</v>
      </c>
      <c r="B508" s="456"/>
      <c r="C508" s="224" t="s">
        <v>724</v>
      </c>
      <c r="D508" s="571"/>
      <c r="E508" s="141">
        <v>6000</v>
      </c>
      <c r="F508" s="250"/>
      <c r="G508" s="250"/>
      <c r="H508" s="250"/>
      <c r="I508" s="127"/>
      <c r="J508" s="738"/>
    </row>
    <row r="509" spans="1:10" s="48" customFormat="1" ht="12.75" x14ac:dyDescent="0.2">
      <c r="A509" s="452">
        <v>920</v>
      </c>
      <c r="B509" s="456"/>
      <c r="C509" s="224" t="s">
        <v>725</v>
      </c>
      <c r="D509" s="571"/>
      <c r="E509" s="141">
        <v>12000</v>
      </c>
      <c r="F509" s="250"/>
      <c r="G509" s="250"/>
      <c r="H509" s="250"/>
      <c r="I509" s="127"/>
      <c r="J509" s="738"/>
    </row>
    <row r="510" spans="1:10" s="48" customFormat="1" ht="22.5" x14ac:dyDescent="0.2">
      <c r="A510" s="452">
        <v>920</v>
      </c>
      <c r="B510" s="456"/>
      <c r="C510" s="228" t="s">
        <v>726</v>
      </c>
      <c r="D510" s="571"/>
      <c r="E510" s="141">
        <v>0</v>
      </c>
      <c r="F510" s="250"/>
      <c r="G510" s="250"/>
      <c r="H510" s="250"/>
      <c r="I510" s="127"/>
      <c r="J510" s="738"/>
    </row>
    <row r="511" spans="1:10" s="48" customFormat="1" ht="22.5" x14ac:dyDescent="0.2">
      <c r="A511" s="452">
        <v>920</v>
      </c>
      <c r="B511" s="456"/>
      <c r="C511" s="228" t="s">
        <v>727</v>
      </c>
      <c r="D511" s="571"/>
      <c r="E511" s="141"/>
      <c r="F511" s="250">
        <v>45000</v>
      </c>
      <c r="G511" s="250"/>
      <c r="H511" s="250"/>
      <c r="I511" s="127"/>
      <c r="J511" s="738"/>
    </row>
    <row r="512" spans="1:10" s="48" customFormat="1" ht="12.75" x14ac:dyDescent="0.2">
      <c r="A512" s="452"/>
      <c r="B512" s="456"/>
      <c r="C512" s="224" t="s">
        <v>729</v>
      </c>
      <c r="D512" s="571">
        <v>6000</v>
      </c>
      <c r="E512" s="141"/>
      <c r="F512" s="250"/>
      <c r="G512" s="250"/>
      <c r="H512" s="250"/>
      <c r="I512" s="127"/>
      <c r="J512" s="738"/>
    </row>
    <row r="513" spans="1:10" s="48" customFormat="1" ht="12.75" x14ac:dyDescent="0.2">
      <c r="A513" s="452">
        <v>920</v>
      </c>
      <c r="B513" s="456"/>
      <c r="C513" s="224" t="s">
        <v>782</v>
      </c>
      <c r="D513" s="571">
        <v>88000</v>
      </c>
      <c r="E513" s="141"/>
      <c r="F513" s="127"/>
      <c r="G513" s="127"/>
      <c r="H513" s="127"/>
      <c r="I513" s="127"/>
      <c r="J513" s="743"/>
    </row>
    <row r="514" spans="1:10" s="48" customFormat="1" ht="12.75" x14ac:dyDescent="0.2">
      <c r="A514" s="452">
        <v>920</v>
      </c>
      <c r="B514" s="456"/>
      <c r="C514" s="266"/>
      <c r="D514" s="571"/>
      <c r="E514" s="170"/>
      <c r="F514" s="341"/>
      <c r="G514" s="341"/>
      <c r="H514" s="341"/>
      <c r="I514" s="127"/>
      <c r="J514" s="743"/>
    </row>
    <row r="515" spans="1:10" s="48" customFormat="1" ht="12.75" x14ac:dyDescent="0.2">
      <c r="A515" s="452">
        <v>920</v>
      </c>
      <c r="B515" s="453" t="s">
        <v>26</v>
      </c>
      <c r="C515" s="330" t="s">
        <v>102</v>
      </c>
      <c r="D515" s="349">
        <v>19000</v>
      </c>
      <c r="E515" s="349">
        <v>5000</v>
      </c>
      <c r="F515" s="349">
        <v>8000</v>
      </c>
      <c r="G515" s="349">
        <v>8000</v>
      </c>
      <c r="H515" s="349">
        <v>8000</v>
      </c>
      <c r="I515" s="126"/>
      <c r="J515" s="750"/>
    </row>
    <row r="516" spans="1:10" x14ac:dyDescent="0.2">
      <c r="A516" s="452">
        <v>920</v>
      </c>
      <c r="B516" s="453"/>
      <c r="C516" s="68" t="s">
        <v>101</v>
      </c>
      <c r="D516" s="326">
        <v>19000</v>
      </c>
      <c r="E516" s="326">
        <v>5000</v>
      </c>
      <c r="F516" s="326">
        <v>8000</v>
      </c>
      <c r="G516" s="326">
        <v>8000</v>
      </c>
      <c r="H516" s="326">
        <v>8000</v>
      </c>
      <c r="I516" s="127"/>
      <c r="J516" s="737"/>
    </row>
    <row r="517" spans="1:10" x14ac:dyDescent="0.2">
      <c r="A517" s="452">
        <v>920</v>
      </c>
      <c r="B517" s="453"/>
      <c r="C517" s="334" t="s">
        <v>177</v>
      </c>
      <c r="D517" s="335"/>
      <c r="E517" s="336"/>
      <c r="F517" s="337"/>
      <c r="G517" s="337"/>
      <c r="H517" s="337"/>
      <c r="I517" s="127"/>
      <c r="J517" s="738"/>
    </row>
    <row r="518" spans="1:10" ht="22.5" x14ac:dyDescent="0.2">
      <c r="A518" s="452">
        <v>920</v>
      </c>
      <c r="B518" s="453"/>
      <c r="C518" s="224" t="s">
        <v>778</v>
      </c>
      <c r="D518" s="326"/>
      <c r="E518" s="141">
        <v>1000</v>
      </c>
      <c r="F518" s="127"/>
      <c r="G518" s="127"/>
      <c r="H518" s="127"/>
      <c r="I518" s="127"/>
      <c r="J518" s="738"/>
    </row>
    <row r="519" spans="1:10" ht="22.5" x14ac:dyDescent="0.2">
      <c r="A519" s="452">
        <v>920</v>
      </c>
      <c r="B519" s="453"/>
      <c r="C519" s="224" t="s">
        <v>779</v>
      </c>
      <c r="D519" s="326"/>
      <c r="E519" s="141">
        <v>4000</v>
      </c>
      <c r="F519" s="127"/>
      <c r="G519" s="127"/>
      <c r="H519" s="127"/>
      <c r="I519" s="127"/>
      <c r="J519" s="738"/>
    </row>
    <row r="520" spans="1:10" x14ac:dyDescent="0.2">
      <c r="A520" s="452">
        <v>920</v>
      </c>
      <c r="B520" s="456"/>
      <c r="C520" s="224" t="s">
        <v>399</v>
      </c>
      <c r="D520" s="326">
        <v>19000</v>
      </c>
      <c r="E520" s="141"/>
      <c r="F520" s="127"/>
      <c r="G520" s="127"/>
      <c r="H520" s="127"/>
      <c r="I520" s="127"/>
      <c r="J520" s="737"/>
    </row>
    <row r="521" spans="1:10" x14ac:dyDescent="0.2">
      <c r="A521" s="452">
        <v>920</v>
      </c>
      <c r="B521" s="456"/>
      <c r="C521" s="135" t="s">
        <v>780</v>
      </c>
      <c r="D521" s="326"/>
      <c r="E521" s="141"/>
      <c r="F521" s="127">
        <v>8000</v>
      </c>
      <c r="G521" s="127">
        <v>8000</v>
      </c>
      <c r="H521" s="127">
        <v>8000</v>
      </c>
      <c r="I521" s="127"/>
      <c r="J521" s="737"/>
    </row>
    <row r="522" spans="1:10" x14ac:dyDescent="0.2">
      <c r="A522" s="452">
        <v>920</v>
      </c>
      <c r="B522" s="456"/>
      <c r="C522" s="269"/>
      <c r="D522" s="234"/>
      <c r="E522" s="170"/>
      <c r="F522" s="341"/>
      <c r="G522" s="341"/>
      <c r="H522" s="341"/>
      <c r="I522" s="127"/>
      <c r="J522" s="743"/>
    </row>
    <row r="523" spans="1:10" x14ac:dyDescent="0.2">
      <c r="A523" s="452">
        <v>920</v>
      </c>
      <c r="B523" s="453" t="s">
        <v>29</v>
      </c>
      <c r="C523" s="330" t="s">
        <v>323</v>
      </c>
      <c r="D523" s="327">
        <v>708398</v>
      </c>
      <c r="E523" s="327">
        <v>745000</v>
      </c>
      <c r="F523" s="327">
        <v>647000</v>
      </c>
      <c r="G523" s="327">
        <v>645000</v>
      </c>
      <c r="H523" s="327">
        <v>660000</v>
      </c>
      <c r="I523" s="357"/>
      <c r="J523" s="734"/>
    </row>
    <row r="524" spans="1:10" x14ac:dyDescent="0.2">
      <c r="A524" s="452">
        <v>920</v>
      </c>
      <c r="B524" s="453"/>
      <c r="C524" s="68" t="s">
        <v>101</v>
      </c>
      <c r="D524" s="326">
        <v>708398</v>
      </c>
      <c r="E524" s="326">
        <v>745000</v>
      </c>
      <c r="F524" s="326">
        <v>647000</v>
      </c>
      <c r="G524" s="326">
        <v>645000</v>
      </c>
      <c r="H524" s="326">
        <v>660000</v>
      </c>
      <c r="I524" s="127"/>
      <c r="J524" s="737"/>
    </row>
    <row r="525" spans="1:10" s="48" customFormat="1" ht="12.75" x14ac:dyDescent="0.2">
      <c r="A525" s="452">
        <v>920</v>
      </c>
      <c r="B525" s="453"/>
      <c r="C525" s="334" t="s">
        <v>177</v>
      </c>
      <c r="D525" s="358"/>
      <c r="E525" s="232"/>
      <c r="F525" s="350"/>
      <c r="G525" s="350"/>
      <c r="H525" s="350"/>
      <c r="I525" s="127"/>
      <c r="J525" s="738"/>
    </row>
    <row r="526" spans="1:10" s="48" customFormat="1" ht="12.75" x14ac:dyDescent="0.2">
      <c r="A526" s="452">
        <v>920</v>
      </c>
      <c r="B526" s="453"/>
      <c r="C526" s="228" t="s">
        <v>424</v>
      </c>
      <c r="D526" s="660">
        <v>161036</v>
      </c>
      <c r="E526" s="148">
        <v>680000</v>
      </c>
      <c r="F526" s="69">
        <v>585000</v>
      </c>
      <c r="G526" s="69">
        <v>585000</v>
      </c>
      <c r="H526" s="69">
        <v>600000</v>
      </c>
      <c r="I526" s="69"/>
      <c r="J526" s="751"/>
    </row>
    <row r="527" spans="1:10" s="48" customFormat="1" ht="12.75" x14ac:dyDescent="0.2">
      <c r="A527" s="452">
        <v>920</v>
      </c>
      <c r="B527" s="453"/>
      <c r="C527" s="228" t="s">
        <v>471</v>
      </c>
      <c r="D527" s="660">
        <v>50000</v>
      </c>
      <c r="E527" s="148">
        <v>50000</v>
      </c>
      <c r="F527" s="69">
        <v>50000</v>
      </c>
      <c r="G527" s="69">
        <v>50000</v>
      </c>
      <c r="H527" s="69">
        <v>50000</v>
      </c>
      <c r="I527" s="69"/>
      <c r="J527" s="751"/>
    </row>
    <row r="528" spans="1:10" s="48" customFormat="1" ht="12.75" x14ac:dyDescent="0.2">
      <c r="A528" s="452">
        <v>920</v>
      </c>
      <c r="B528" s="453"/>
      <c r="C528" s="224" t="s">
        <v>220</v>
      </c>
      <c r="D528" s="660">
        <v>2000</v>
      </c>
      <c r="E528" s="148">
        <v>5000</v>
      </c>
      <c r="F528" s="69">
        <v>2000</v>
      </c>
      <c r="G528" s="69">
        <v>0</v>
      </c>
      <c r="H528" s="69">
        <v>0</v>
      </c>
      <c r="I528" s="69"/>
      <c r="J528" s="751"/>
    </row>
    <row r="529" spans="1:10" s="48" customFormat="1" ht="12.75" x14ac:dyDescent="0.2">
      <c r="A529" s="452">
        <v>920</v>
      </c>
      <c r="B529" s="453"/>
      <c r="C529" s="228" t="s">
        <v>287</v>
      </c>
      <c r="D529" s="660">
        <v>5000</v>
      </c>
      <c r="E529" s="148">
        <v>5000</v>
      </c>
      <c r="F529" s="69">
        <v>5000</v>
      </c>
      <c r="G529" s="69">
        <v>5000</v>
      </c>
      <c r="H529" s="69">
        <v>5000</v>
      </c>
      <c r="I529" s="69"/>
      <c r="J529" s="751"/>
    </row>
    <row r="530" spans="1:10" s="48" customFormat="1" ht="12.75" x14ac:dyDescent="0.2">
      <c r="A530" s="452">
        <v>920</v>
      </c>
      <c r="B530" s="453"/>
      <c r="C530" s="247" t="s">
        <v>423</v>
      </c>
      <c r="D530" s="660">
        <v>3000</v>
      </c>
      <c r="E530" s="148">
        <v>5000</v>
      </c>
      <c r="F530" s="69">
        <v>5000</v>
      </c>
      <c r="G530" s="69">
        <v>5000</v>
      </c>
      <c r="H530" s="69">
        <v>5000</v>
      </c>
      <c r="I530" s="69"/>
      <c r="J530" s="751"/>
    </row>
    <row r="531" spans="1:10" s="48" customFormat="1" ht="12.75" x14ac:dyDescent="0.2">
      <c r="A531" s="452">
        <v>920</v>
      </c>
      <c r="B531" s="453"/>
      <c r="C531" s="224" t="s">
        <v>782</v>
      </c>
      <c r="D531" s="660">
        <v>487362</v>
      </c>
      <c r="E531" s="148">
        <v>0</v>
      </c>
      <c r="F531" s="69"/>
      <c r="G531" s="69"/>
      <c r="H531" s="69"/>
      <c r="I531" s="69"/>
      <c r="J531" s="751"/>
    </row>
    <row r="532" spans="1:10" s="48" customFormat="1" ht="12.75" x14ac:dyDescent="0.2">
      <c r="A532" s="452">
        <v>920</v>
      </c>
      <c r="B532" s="453"/>
      <c r="C532" s="266"/>
      <c r="D532" s="358"/>
      <c r="E532" s="232"/>
      <c r="F532" s="350"/>
      <c r="G532" s="350"/>
      <c r="H532" s="350"/>
      <c r="I532" s="69"/>
      <c r="J532" s="751"/>
    </row>
    <row r="533" spans="1:10" s="48" customFormat="1" ht="12.75" x14ac:dyDescent="0.2">
      <c r="A533" s="452">
        <v>920</v>
      </c>
      <c r="B533" s="453" t="s">
        <v>30</v>
      </c>
      <c r="C533" s="330" t="s">
        <v>96</v>
      </c>
      <c r="D533" s="327">
        <v>0</v>
      </c>
      <c r="E533" s="327">
        <v>0</v>
      </c>
      <c r="F533" s="327">
        <v>0</v>
      </c>
      <c r="G533" s="327">
        <v>0</v>
      </c>
      <c r="H533" s="327">
        <v>0</v>
      </c>
      <c r="I533" s="357"/>
      <c r="J533" s="734"/>
    </row>
    <row r="534" spans="1:10" s="48" customFormat="1" ht="12.75" x14ac:dyDescent="0.2">
      <c r="A534" s="452">
        <v>920</v>
      </c>
      <c r="B534" s="453"/>
      <c r="C534" s="68" t="s">
        <v>101</v>
      </c>
      <c r="D534" s="326">
        <v>0</v>
      </c>
      <c r="E534" s="141">
        <v>0</v>
      </c>
      <c r="F534" s="127">
        <v>0</v>
      </c>
      <c r="G534" s="127">
        <v>0</v>
      </c>
      <c r="H534" s="127">
        <v>0</v>
      </c>
      <c r="I534" s="127"/>
      <c r="J534" s="737"/>
    </row>
    <row r="535" spans="1:10" s="52" customFormat="1" ht="12.75" x14ac:dyDescent="0.2">
      <c r="A535" s="452">
        <v>920</v>
      </c>
      <c r="B535" s="453"/>
      <c r="C535" s="334" t="s">
        <v>177</v>
      </c>
      <c r="D535" s="335"/>
      <c r="E535" s="336"/>
      <c r="F535" s="337"/>
      <c r="G535" s="337"/>
      <c r="H535" s="337"/>
      <c r="I535" s="337"/>
      <c r="J535" s="738"/>
    </row>
    <row r="536" spans="1:10" s="52" customFormat="1" ht="12.75" x14ac:dyDescent="0.2">
      <c r="A536" s="452">
        <v>920</v>
      </c>
      <c r="B536" s="453"/>
      <c r="C536" s="228"/>
      <c r="D536" s="326"/>
      <c r="E536" s="141"/>
      <c r="F536" s="127"/>
      <c r="G536" s="337"/>
      <c r="H536" s="337"/>
      <c r="I536" s="337"/>
      <c r="J536" s="738"/>
    </row>
    <row r="537" spans="1:10" s="52" customFormat="1" ht="12.75" x14ac:dyDescent="0.2">
      <c r="A537" s="452">
        <v>920</v>
      </c>
      <c r="B537" s="453"/>
      <c r="C537" s="334"/>
      <c r="D537" s="335"/>
      <c r="E537" s="336"/>
      <c r="F537" s="337"/>
      <c r="G537" s="337"/>
      <c r="H537" s="337"/>
      <c r="I537" s="337"/>
      <c r="J537" s="738"/>
    </row>
    <row r="538" spans="1:10" s="48" customFormat="1" ht="12.75" x14ac:dyDescent="0.2">
      <c r="A538" s="452">
        <v>920</v>
      </c>
      <c r="B538" s="453" t="s">
        <v>33</v>
      </c>
      <c r="C538" s="330" t="s">
        <v>97</v>
      </c>
      <c r="D538" s="323">
        <v>3500</v>
      </c>
      <c r="E538" s="323">
        <v>4400</v>
      </c>
      <c r="F538" s="323">
        <v>13000</v>
      </c>
      <c r="G538" s="323">
        <v>8000</v>
      </c>
      <c r="H538" s="323">
        <v>3000</v>
      </c>
      <c r="I538" s="368"/>
      <c r="J538" s="42"/>
    </row>
    <row r="539" spans="1:10" s="48" customFormat="1" ht="12.75" x14ac:dyDescent="0.2">
      <c r="A539" s="452">
        <v>920</v>
      </c>
      <c r="B539" s="453"/>
      <c r="C539" s="68" t="s">
        <v>101</v>
      </c>
      <c r="D539" s="326">
        <v>3500</v>
      </c>
      <c r="E539" s="141">
        <v>4400</v>
      </c>
      <c r="F539" s="127">
        <v>13000</v>
      </c>
      <c r="G539" s="127">
        <v>8000</v>
      </c>
      <c r="H539" s="127">
        <v>3000</v>
      </c>
      <c r="I539" s="127"/>
      <c r="J539" s="737"/>
    </row>
    <row r="540" spans="1:10" s="48" customFormat="1" ht="12.75" x14ac:dyDescent="0.2">
      <c r="A540" s="452">
        <v>920</v>
      </c>
      <c r="B540" s="453"/>
      <c r="C540" s="334" t="s">
        <v>177</v>
      </c>
      <c r="D540" s="335"/>
      <c r="E540" s="336"/>
      <c r="F540" s="337"/>
      <c r="G540" s="337"/>
      <c r="H540" s="337"/>
      <c r="I540" s="337"/>
      <c r="J540" s="738"/>
    </row>
    <row r="541" spans="1:10" s="53" customFormat="1" ht="22.5" x14ac:dyDescent="0.2">
      <c r="A541" s="452">
        <v>920</v>
      </c>
      <c r="B541" s="453"/>
      <c r="C541" s="224" t="s">
        <v>393</v>
      </c>
      <c r="D541" s="326">
        <v>1000</v>
      </c>
      <c r="E541" s="141">
        <v>1000</v>
      </c>
      <c r="F541" s="127">
        <v>1000</v>
      </c>
      <c r="G541" s="127">
        <v>1000</v>
      </c>
      <c r="H541" s="127">
        <v>1000</v>
      </c>
      <c r="I541" s="341"/>
      <c r="J541" s="743"/>
    </row>
    <row r="542" spans="1:10" s="53" customFormat="1" ht="11.25" customHeight="1" x14ac:dyDescent="0.2">
      <c r="A542" s="452">
        <v>920</v>
      </c>
      <c r="B542" s="453"/>
      <c r="C542" s="224" t="s">
        <v>488</v>
      </c>
      <c r="D542" s="326">
        <v>0</v>
      </c>
      <c r="E542" s="141">
        <v>200</v>
      </c>
      <c r="F542" s="127">
        <v>0</v>
      </c>
      <c r="G542" s="127">
        <v>0</v>
      </c>
      <c r="H542" s="127">
        <v>0</v>
      </c>
      <c r="I542" s="341"/>
      <c r="J542" s="743"/>
    </row>
    <row r="543" spans="1:10" s="53" customFormat="1" ht="22.5" x14ac:dyDescent="0.2">
      <c r="A543" s="452">
        <v>920</v>
      </c>
      <c r="B543" s="453"/>
      <c r="C543" s="224" t="s">
        <v>489</v>
      </c>
      <c r="D543" s="326">
        <v>2000</v>
      </c>
      <c r="E543" s="141">
        <v>2000</v>
      </c>
      <c r="F543" s="127">
        <v>2000</v>
      </c>
      <c r="G543" s="127">
        <v>2000</v>
      </c>
      <c r="H543" s="127">
        <v>2000</v>
      </c>
      <c r="I543" s="341"/>
      <c r="J543" s="743"/>
    </row>
    <row r="544" spans="1:10" s="53" customFormat="1" ht="12.75" x14ac:dyDescent="0.2">
      <c r="A544" s="452"/>
      <c r="B544" s="453"/>
      <c r="C544" s="228" t="s">
        <v>759</v>
      </c>
      <c r="D544" s="326">
        <v>500</v>
      </c>
      <c r="E544" s="141">
        <v>1200</v>
      </c>
      <c r="F544" s="127"/>
      <c r="G544" s="127"/>
      <c r="H544" s="127"/>
      <c r="I544" s="341"/>
      <c r="J544" s="743"/>
    </row>
    <row r="545" spans="1:10" s="53" customFormat="1" ht="12.75" x14ac:dyDescent="0.2">
      <c r="A545" s="452"/>
      <c r="B545" s="453"/>
      <c r="C545" s="68" t="s">
        <v>760</v>
      </c>
      <c r="D545" s="326"/>
      <c r="E545" s="141"/>
      <c r="F545" s="127">
        <v>10000</v>
      </c>
      <c r="G545" s="127">
        <v>5000</v>
      </c>
      <c r="H545" s="127"/>
      <c r="I545" s="341"/>
      <c r="J545" s="743"/>
    </row>
    <row r="546" spans="1:10" s="53" customFormat="1" ht="12.75" x14ac:dyDescent="0.2">
      <c r="A546" s="452">
        <v>920</v>
      </c>
      <c r="B546" s="453"/>
      <c r="C546" s="228"/>
      <c r="D546" s="234"/>
      <c r="E546" s="170"/>
      <c r="F546" s="341"/>
      <c r="G546" s="341"/>
      <c r="H546" s="341"/>
      <c r="I546" s="341"/>
      <c r="J546" s="743"/>
    </row>
    <row r="547" spans="1:10" x14ac:dyDescent="0.2">
      <c r="A547" s="452">
        <v>920</v>
      </c>
      <c r="B547" s="453" t="s">
        <v>37</v>
      </c>
      <c r="C547" s="330" t="s">
        <v>98</v>
      </c>
      <c r="D547" s="327">
        <v>222771.12555</v>
      </c>
      <c r="E547" s="327">
        <v>225935.46822000001</v>
      </c>
      <c r="F547" s="327">
        <v>130935.46822</v>
      </c>
      <c r="G547" s="327">
        <v>170935.46821999998</v>
      </c>
      <c r="H547" s="327">
        <v>195935.46821999998</v>
      </c>
      <c r="I547" s="357"/>
      <c r="J547" s="734"/>
    </row>
    <row r="548" spans="1:10" s="48" customFormat="1" ht="12.75" x14ac:dyDescent="0.2">
      <c r="A548" s="452">
        <v>920</v>
      </c>
      <c r="B548" s="453"/>
      <c r="C548" s="68" t="s">
        <v>101</v>
      </c>
      <c r="D548" s="326">
        <v>222771.12555</v>
      </c>
      <c r="E548" s="141">
        <v>225935.46822000001</v>
      </c>
      <c r="F548" s="141">
        <v>130935.46822</v>
      </c>
      <c r="G548" s="141">
        <v>170935.46821999998</v>
      </c>
      <c r="H548" s="141">
        <v>195935.46821999998</v>
      </c>
      <c r="I548" s="127"/>
      <c r="J548" s="737"/>
    </row>
    <row r="549" spans="1:10" x14ac:dyDescent="0.2">
      <c r="A549" s="452">
        <v>920</v>
      </c>
      <c r="B549" s="453"/>
      <c r="C549" s="503" t="s">
        <v>177</v>
      </c>
      <c r="D549" s="335"/>
      <c r="E549" s="336"/>
      <c r="F549" s="337"/>
      <c r="G549" s="337"/>
      <c r="H549" s="337"/>
      <c r="I549" s="337"/>
      <c r="J549" s="738"/>
    </row>
    <row r="550" spans="1:10" s="48" customFormat="1" ht="12.75" x14ac:dyDescent="0.2">
      <c r="A550" s="452">
        <v>920</v>
      </c>
      <c r="B550" s="453"/>
      <c r="C550" s="224" t="s">
        <v>421</v>
      </c>
      <c r="D550" s="685">
        <v>52777.78</v>
      </c>
      <c r="E550" s="656"/>
      <c r="F550" s="137"/>
      <c r="G550" s="137"/>
      <c r="H550" s="137"/>
      <c r="I550" s="352"/>
      <c r="J550" s="752"/>
    </row>
    <row r="551" spans="1:10" s="48" customFormat="1" ht="12.75" x14ac:dyDescent="0.2">
      <c r="A551" s="452">
        <v>920</v>
      </c>
      <c r="B551" s="453"/>
      <c r="C551" s="224" t="s">
        <v>311</v>
      </c>
      <c r="D551" s="685">
        <v>100000</v>
      </c>
      <c r="E551" s="656">
        <v>110000</v>
      </c>
      <c r="F551" s="137"/>
      <c r="G551" s="137"/>
      <c r="H551" s="137"/>
      <c r="I551" s="352"/>
      <c r="J551" s="753"/>
    </row>
    <row r="552" spans="1:10" s="48" customFormat="1" ht="12.75" x14ac:dyDescent="0.2">
      <c r="A552" s="452">
        <v>920</v>
      </c>
      <c r="B552" s="453"/>
      <c r="C552" s="224" t="s">
        <v>604</v>
      </c>
      <c r="D552" s="685"/>
      <c r="E552" s="656">
        <v>27500</v>
      </c>
      <c r="F552" s="137">
        <v>27500</v>
      </c>
      <c r="G552" s="137">
        <v>27500</v>
      </c>
      <c r="H552" s="137">
        <v>27500</v>
      </c>
      <c r="I552" s="352"/>
      <c r="J552" s="752"/>
    </row>
    <row r="553" spans="1:10" s="48" customFormat="1" ht="22.5" x14ac:dyDescent="0.2">
      <c r="A553" s="452">
        <v>920</v>
      </c>
      <c r="B553" s="453"/>
      <c r="C553" s="224" t="s">
        <v>253</v>
      </c>
      <c r="D553" s="685">
        <v>40000</v>
      </c>
      <c r="E553" s="656">
        <v>40000</v>
      </c>
      <c r="F553" s="137">
        <v>40000</v>
      </c>
      <c r="G553" s="137">
        <v>40000</v>
      </c>
      <c r="H553" s="137">
        <v>40000</v>
      </c>
      <c r="I553" s="352"/>
      <c r="J553" s="406"/>
    </row>
    <row r="554" spans="1:10" s="48" customFormat="1" ht="12.75" x14ac:dyDescent="0.2">
      <c r="A554" s="452">
        <v>920</v>
      </c>
      <c r="B554" s="453"/>
      <c r="C554" s="477" t="s">
        <v>494</v>
      </c>
      <c r="D554" s="685">
        <v>6760.02</v>
      </c>
      <c r="E554" s="656">
        <v>6760.0144499999997</v>
      </c>
      <c r="F554" s="137">
        <v>6760.0144499999997</v>
      </c>
      <c r="G554" s="137">
        <v>6760.0144499999997</v>
      </c>
      <c r="H554" s="137">
        <v>6760.0144499999997</v>
      </c>
      <c r="I554" s="352"/>
      <c r="J554" s="753"/>
    </row>
    <row r="555" spans="1:10" s="48" customFormat="1" ht="12.75" x14ac:dyDescent="0.2">
      <c r="A555" s="452">
        <v>920</v>
      </c>
      <c r="B555" s="453"/>
      <c r="C555" s="477" t="s">
        <v>495</v>
      </c>
      <c r="D555" s="685">
        <v>12554.75171</v>
      </c>
      <c r="E555" s="656">
        <v>12554.75171</v>
      </c>
      <c r="F555" s="137">
        <v>12554.75171</v>
      </c>
      <c r="G555" s="137">
        <v>12554.75171</v>
      </c>
      <c r="H555" s="137">
        <v>12554.75171</v>
      </c>
      <c r="I555" s="352"/>
      <c r="J555" s="753"/>
    </row>
    <row r="556" spans="1:10" s="48" customFormat="1" ht="12.75" x14ac:dyDescent="0.2">
      <c r="A556" s="452">
        <v>920</v>
      </c>
      <c r="B556" s="453"/>
      <c r="C556" s="477" t="s">
        <v>496</v>
      </c>
      <c r="D556" s="685">
        <v>4178.57384</v>
      </c>
      <c r="E556" s="656">
        <v>4120.7020599999996</v>
      </c>
      <c r="F556" s="137">
        <v>4120.7020599999996</v>
      </c>
      <c r="G556" s="137">
        <v>4120.7020599999996</v>
      </c>
      <c r="H556" s="137">
        <v>4120.7020599999996</v>
      </c>
      <c r="I556" s="352"/>
      <c r="J556" s="753"/>
    </row>
    <row r="557" spans="1:10" s="48" customFormat="1" ht="22.5" x14ac:dyDescent="0.2">
      <c r="A557" s="452">
        <v>920</v>
      </c>
      <c r="B557" s="453"/>
      <c r="C557" s="477" t="s">
        <v>783</v>
      </c>
      <c r="D557" s="685"/>
      <c r="E557" s="656">
        <v>25000</v>
      </c>
      <c r="F557" s="137">
        <v>25000</v>
      </c>
      <c r="G557" s="137">
        <v>25000</v>
      </c>
      <c r="H557" s="137">
        <v>25000</v>
      </c>
      <c r="I557" s="352"/>
      <c r="J557" s="752"/>
    </row>
    <row r="558" spans="1:10" s="48" customFormat="1" ht="12.75" x14ac:dyDescent="0.2">
      <c r="A558" s="452">
        <v>920</v>
      </c>
      <c r="B558" s="453"/>
      <c r="C558" s="224" t="s">
        <v>784</v>
      </c>
      <c r="D558" s="685">
        <v>6500</v>
      </c>
      <c r="E558" s="656"/>
      <c r="F558" s="137"/>
      <c r="G558" s="137"/>
      <c r="H558" s="137"/>
      <c r="I558" s="352"/>
      <c r="J558" s="752"/>
    </row>
    <row r="559" spans="1:10" s="48" customFormat="1" ht="12.75" x14ac:dyDescent="0.2">
      <c r="A559" s="452">
        <v>920</v>
      </c>
      <c r="B559" s="453"/>
      <c r="C559" s="224" t="s">
        <v>522</v>
      </c>
      <c r="D559" s="685"/>
      <c r="E559" s="656"/>
      <c r="F559" s="137">
        <v>10000</v>
      </c>
      <c r="G559" s="137">
        <v>30000</v>
      </c>
      <c r="H559" s="137">
        <v>40000</v>
      </c>
      <c r="I559" s="352"/>
      <c r="J559" s="752"/>
    </row>
    <row r="560" spans="1:10" s="48" customFormat="1" ht="12.75" x14ac:dyDescent="0.2">
      <c r="A560" s="452">
        <v>920</v>
      </c>
      <c r="B560" s="453"/>
      <c r="C560" s="224" t="s">
        <v>785</v>
      </c>
      <c r="D560" s="351"/>
      <c r="E560" s="233"/>
      <c r="F560" s="137">
        <v>5000</v>
      </c>
      <c r="G560" s="137">
        <v>25000</v>
      </c>
      <c r="H560" s="137">
        <v>40000</v>
      </c>
      <c r="I560" s="352"/>
      <c r="J560" s="752"/>
    </row>
    <row r="561" spans="1:10" s="48" customFormat="1" ht="12.75" x14ac:dyDescent="0.2">
      <c r="A561" s="452">
        <v>920</v>
      </c>
      <c r="B561" s="453"/>
      <c r="C561" s="224"/>
      <c r="D561" s="351"/>
      <c r="E561" s="233"/>
      <c r="F561" s="352"/>
      <c r="G561" s="352"/>
      <c r="H561" s="352"/>
      <c r="I561" s="352"/>
      <c r="J561" s="752"/>
    </row>
    <row r="562" spans="1:10" s="48" customFormat="1" ht="12.75" x14ac:dyDescent="0.2">
      <c r="A562" s="452">
        <v>920</v>
      </c>
      <c r="B562" s="453" t="s">
        <v>43</v>
      </c>
      <c r="C562" s="376" t="s">
        <v>190</v>
      </c>
      <c r="D562" s="327">
        <v>1500</v>
      </c>
      <c r="E562" s="327">
        <v>1500</v>
      </c>
      <c r="F562" s="327">
        <v>1500</v>
      </c>
      <c r="G562" s="327">
        <v>1500</v>
      </c>
      <c r="H562" s="327">
        <v>1500</v>
      </c>
      <c r="I562" s="357"/>
      <c r="J562" s="734"/>
    </row>
    <row r="563" spans="1:10" s="48" customFormat="1" ht="12.75" x14ac:dyDescent="0.2">
      <c r="A563" s="452">
        <v>920</v>
      </c>
      <c r="B563" s="329"/>
      <c r="C563" s="68" t="s">
        <v>101</v>
      </c>
      <c r="D563" s="353">
        <v>1500</v>
      </c>
      <c r="E563" s="141">
        <v>1500</v>
      </c>
      <c r="F563" s="127">
        <v>1500</v>
      </c>
      <c r="G563" s="127">
        <v>1500</v>
      </c>
      <c r="H563" s="127">
        <v>1500</v>
      </c>
      <c r="I563" s="127"/>
      <c r="J563" s="737"/>
    </row>
    <row r="564" spans="1:10" x14ac:dyDescent="0.2">
      <c r="A564" s="452">
        <v>920</v>
      </c>
      <c r="B564" s="329"/>
      <c r="C564" s="154"/>
      <c r="D564" s="234"/>
      <c r="E564" s="336"/>
      <c r="F564" s="337"/>
      <c r="G564" s="337"/>
      <c r="H564" s="337"/>
      <c r="I564" s="337"/>
      <c r="J564" s="738"/>
    </row>
    <row r="565" spans="1:10" x14ac:dyDescent="0.2">
      <c r="A565" s="452">
        <v>920</v>
      </c>
      <c r="B565" s="329" t="s">
        <v>46</v>
      </c>
      <c r="C565" s="330" t="s">
        <v>182</v>
      </c>
      <c r="D565" s="327">
        <v>18600</v>
      </c>
      <c r="E565" s="327">
        <v>10200</v>
      </c>
      <c r="F565" s="327">
        <v>5500</v>
      </c>
      <c r="G565" s="327">
        <v>8500</v>
      </c>
      <c r="H565" s="327">
        <v>7500</v>
      </c>
      <c r="I565" s="357"/>
      <c r="J565" s="734"/>
    </row>
    <row r="566" spans="1:10" x14ac:dyDescent="0.2">
      <c r="A566" s="452">
        <v>920</v>
      </c>
      <c r="B566" s="329"/>
      <c r="C566" s="68" t="s">
        <v>101</v>
      </c>
      <c r="D566" s="685">
        <v>18600</v>
      </c>
      <c r="E566" s="656">
        <v>10200</v>
      </c>
      <c r="F566" s="137">
        <v>5500</v>
      </c>
      <c r="G566" s="137">
        <v>8500</v>
      </c>
      <c r="H566" s="137">
        <v>7500</v>
      </c>
      <c r="I566" s="127"/>
      <c r="J566" s="737"/>
    </row>
    <row r="567" spans="1:10" s="46" customFormat="1" ht="12.75" x14ac:dyDescent="0.2">
      <c r="A567" s="452">
        <v>920</v>
      </c>
      <c r="B567" s="329"/>
      <c r="C567" s="503" t="s">
        <v>177</v>
      </c>
      <c r="D567" s="335"/>
      <c r="E567" s="336"/>
      <c r="F567" s="337"/>
      <c r="G567" s="337"/>
      <c r="H567" s="337"/>
      <c r="I567" s="337"/>
      <c r="J567" s="738"/>
    </row>
    <row r="568" spans="1:10" s="48" customFormat="1" ht="12.75" x14ac:dyDescent="0.2">
      <c r="A568" s="452">
        <v>920</v>
      </c>
      <c r="B568" s="329"/>
      <c r="C568" s="124" t="s">
        <v>786</v>
      </c>
      <c r="D568" s="685">
        <v>4000</v>
      </c>
      <c r="E568" s="656">
        <v>6500</v>
      </c>
      <c r="F568" s="137">
        <v>4000</v>
      </c>
      <c r="G568" s="137">
        <v>7000</v>
      </c>
      <c r="H568" s="137">
        <v>6000</v>
      </c>
      <c r="I568" s="341"/>
      <c r="J568" s="743"/>
    </row>
    <row r="569" spans="1:10" s="48" customFormat="1" ht="12.75" x14ac:dyDescent="0.2">
      <c r="A569" s="452">
        <v>920</v>
      </c>
      <c r="B569" s="329"/>
      <c r="C569" s="228" t="s">
        <v>787</v>
      </c>
      <c r="D569" s="685">
        <v>1000</v>
      </c>
      <c r="E569" s="656">
        <v>2500</v>
      </c>
      <c r="F569" s="137">
        <v>0</v>
      </c>
      <c r="G569" s="137">
        <v>0</v>
      </c>
      <c r="H569" s="137">
        <v>0</v>
      </c>
      <c r="I569" s="341"/>
      <c r="J569" s="743"/>
    </row>
    <row r="570" spans="1:10" s="48" customFormat="1" ht="12.75" x14ac:dyDescent="0.2">
      <c r="A570" s="452">
        <v>920</v>
      </c>
      <c r="B570" s="329"/>
      <c r="C570" s="228" t="s">
        <v>788</v>
      </c>
      <c r="D570" s="685">
        <v>1600</v>
      </c>
      <c r="E570" s="656">
        <v>1200</v>
      </c>
      <c r="F570" s="137">
        <v>1500</v>
      </c>
      <c r="G570" s="137">
        <v>1500</v>
      </c>
      <c r="H570" s="137">
        <v>1500</v>
      </c>
      <c r="I570" s="341"/>
      <c r="J570" s="743"/>
    </row>
    <row r="571" spans="1:10" s="48" customFormat="1" ht="12.75" x14ac:dyDescent="0.2">
      <c r="A571" s="452">
        <v>920</v>
      </c>
      <c r="B571" s="329"/>
      <c r="C571" s="228" t="s">
        <v>368</v>
      </c>
      <c r="D571" s="685">
        <v>12000</v>
      </c>
      <c r="E571" s="656"/>
      <c r="F571" s="137"/>
      <c r="G571" s="137"/>
      <c r="H571" s="137"/>
      <c r="I571" s="341"/>
      <c r="J571" s="743"/>
    </row>
    <row r="572" spans="1:10" s="48" customFormat="1" ht="12.75" x14ac:dyDescent="0.2">
      <c r="A572" s="452">
        <v>920</v>
      </c>
      <c r="B572" s="329"/>
      <c r="C572" s="268"/>
      <c r="D572" s="351"/>
      <c r="E572" s="233"/>
      <c r="F572" s="352"/>
      <c r="G572" s="352"/>
      <c r="H572" s="352"/>
      <c r="I572" s="341"/>
      <c r="J572" s="743"/>
    </row>
    <row r="573" spans="1:10" s="48" customFormat="1" ht="12.75" x14ac:dyDescent="0.2">
      <c r="A573" s="452">
        <v>920</v>
      </c>
      <c r="B573" s="329" t="s">
        <v>52</v>
      </c>
      <c r="C573" s="330" t="s">
        <v>184</v>
      </c>
      <c r="D573" s="327">
        <v>122800</v>
      </c>
      <c r="E573" s="327">
        <v>243000</v>
      </c>
      <c r="F573" s="327">
        <v>248000</v>
      </c>
      <c r="G573" s="327">
        <v>145000</v>
      </c>
      <c r="H573" s="327">
        <v>157000</v>
      </c>
      <c r="I573" s="357"/>
      <c r="J573" s="734"/>
    </row>
    <row r="574" spans="1:10" s="46" customFormat="1" ht="12.75" x14ac:dyDescent="0.2">
      <c r="A574" s="452">
        <v>920</v>
      </c>
      <c r="B574" s="329"/>
      <c r="C574" s="68" t="s">
        <v>101</v>
      </c>
      <c r="D574" s="685">
        <v>122800</v>
      </c>
      <c r="E574" s="656">
        <v>243000</v>
      </c>
      <c r="F574" s="137">
        <v>248000</v>
      </c>
      <c r="G574" s="137">
        <v>145000</v>
      </c>
      <c r="H574" s="137">
        <v>157000</v>
      </c>
      <c r="I574" s="127"/>
      <c r="J574" s="737"/>
    </row>
    <row r="575" spans="1:10" s="48" customFormat="1" ht="12.75" x14ac:dyDescent="0.2">
      <c r="A575" s="452">
        <v>920</v>
      </c>
      <c r="B575" s="329"/>
      <c r="C575" s="334" t="s">
        <v>177</v>
      </c>
      <c r="D575" s="351"/>
      <c r="E575" s="233"/>
      <c r="F575" s="352"/>
      <c r="G575" s="352"/>
      <c r="H575" s="352"/>
      <c r="I575" s="127"/>
      <c r="J575" s="738"/>
    </row>
    <row r="576" spans="1:10" s="48" customFormat="1" ht="12.75" x14ac:dyDescent="0.2">
      <c r="A576" s="452"/>
      <c r="B576" s="329"/>
      <c r="C576" s="146" t="s">
        <v>733</v>
      </c>
      <c r="D576" s="685">
        <v>0</v>
      </c>
      <c r="E576" s="656">
        <v>50000</v>
      </c>
      <c r="F576" s="137">
        <v>70000</v>
      </c>
      <c r="G576" s="137">
        <v>80000</v>
      </c>
      <c r="H576" s="352">
        <v>72000</v>
      </c>
      <c r="I576" s="127"/>
      <c r="J576" s="738"/>
    </row>
    <row r="577" spans="1:10" s="48" customFormat="1" ht="12.75" x14ac:dyDescent="0.2">
      <c r="A577" s="452">
        <v>920</v>
      </c>
      <c r="B577" s="329"/>
      <c r="C577" s="486" t="s">
        <v>734</v>
      </c>
      <c r="D577" s="685">
        <v>25000</v>
      </c>
      <c r="E577" s="656">
        <v>0</v>
      </c>
      <c r="F577" s="137">
        <v>0</v>
      </c>
      <c r="G577" s="137">
        <v>25000</v>
      </c>
      <c r="H577" s="137">
        <v>25000</v>
      </c>
      <c r="I577" s="127"/>
      <c r="J577" s="738"/>
    </row>
    <row r="578" spans="1:10" s="48" customFormat="1" ht="12.75" x14ac:dyDescent="0.2">
      <c r="A578" s="452">
        <v>920</v>
      </c>
      <c r="B578" s="329"/>
      <c r="C578" s="486" t="s">
        <v>735</v>
      </c>
      <c r="D578" s="685"/>
      <c r="E578" s="761">
        <v>29000</v>
      </c>
      <c r="F578" s="269">
        <v>35000</v>
      </c>
      <c r="G578" s="137">
        <v>0</v>
      </c>
      <c r="H578" s="137">
        <v>0</v>
      </c>
      <c r="I578" s="127"/>
      <c r="J578" s="734"/>
    </row>
    <row r="579" spans="1:10" s="46" customFormat="1" ht="12.75" x14ac:dyDescent="0.2">
      <c r="A579" s="452">
        <v>920</v>
      </c>
      <c r="B579" s="329"/>
      <c r="C579" s="486" t="s">
        <v>736</v>
      </c>
      <c r="D579" s="685"/>
      <c r="E579" s="760">
        <v>25000</v>
      </c>
      <c r="F579" s="137">
        <v>0</v>
      </c>
      <c r="G579" s="137">
        <v>0</v>
      </c>
      <c r="H579" s="137">
        <v>0</v>
      </c>
      <c r="I579" s="127"/>
      <c r="J579" s="738"/>
    </row>
    <row r="580" spans="1:10" s="46" customFormat="1" ht="12.75" x14ac:dyDescent="0.2">
      <c r="A580" s="452">
        <v>920</v>
      </c>
      <c r="B580" s="329"/>
      <c r="C580" s="486" t="s">
        <v>752</v>
      </c>
      <c r="D580" s="685"/>
      <c r="E580" s="656">
        <v>10000</v>
      </c>
      <c r="F580" s="137">
        <v>20000</v>
      </c>
      <c r="G580" s="137">
        <v>40000</v>
      </c>
      <c r="H580" s="137">
        <v>60000</v>
      </c>
      <c r="I580" s="127"/>
      <c r="J580" s="738"/>
    </row>
    <row r="581" spans="1:10" s="46" customFormat="1" ht="12.75" x14ac:dyDescent="0.2">
      <c r="A581" s="452">
        <v>920</v>
      </c>
      <c r="B581" s="329"/>
      <c r="C581" s="486" t="s">
        <v>754</v>
      </c>
      <c r="D581" s="762">
        <v>80000</v>
      </c>
      <c r="E581" s="761">
        <v>70000</v>
      </c>
      <c r="F581" s="269">
        <v>60000</v>
      </c>
      <c r="G581" s="137">
        <v>0</v>
      </c>
      <c r="H581" s="137">
        <v>0</v>
      </c>
      <c r="I581" s="127"/>
      <c r="J581" s="738"/>
    </row>
    <row r="582" spans="1:10" s="48" customFormat="1" ht="12.75" x14ac:dyDescent="0.2">
      <c r="A582" s="452">
        <v>920</v>
      </c>
      <c r="B582" s="329"/>
      <c r="C582" s="486" t="s">
        <v>755</v>
      </c>
      <c r="D582" s="685"/>
      <c r="E582" s="760">
        <v>55000</v>
      </c>
      <c r="F582" s="503">
        <v>55000</v>
      </c>
      <c r="G582" s="137">
        <v>0</v>
      </c>
      <c r="H582" s="137">
        <v>0</v>
      </c>
      <c r="I582" s="127"/>
      <c r="J582" s="734"/>
    </row>
    <row r="583" spans="1:10" s="46" customFormat="1" ht="12.75" x14ac:dyDescent="0.2">
      <c r="A583" s="452">
        <v>920</v>
      </c>
      <c r="B583" s="329"/>
      <c r="C583" s="486" t="s">
        <v>753</v>
      </c>
      <c r="D583" s="685"/>
      <c r="E583" s="656">
        <v>4000</v>
      </c>
      <c r="F583" s="137">
        <v>8000</v>
      </c>
      <c r="G583" s="137">
        <v>0</v>
      </c>
      <c r="H583" s="137">
        <v>0</v>
      </c>
      <c r="I583" s="127"/>
      <c r="J583" s="738"/>
    </row>
    <row r="584" spans="1:10" s="46" customFormat="1" ht="12.75" x14ac:dyDescent="0.2">
      <c r="A584" s="452">
        <v>920</v>
      </c>
      <c r="B584" s="329"/>
      <c r="C584" s="486" t="s">
        <v>737</v>
      </c>
      <c r="D584" s="685"/>
      <c r="E584" s="656">
        <v>0</v>
      </c>
      <c r="F584" s="137"/>
      <c r="G584" s="137"/>
      <c r="H584" s="137"/>
      <c r="I584" s="127"/>
      <c r="J584" s="738"/>
    </row>
    <row r="585" spans="1:10" s="46" customFormat="1" ht="12.75" x14ac:dyDescent="0.2">
      <c r="A585" s="452">
        <v>920</v>
      </c>
      <c r="B585" s="329"/>
      <c r="C585" s="224" t="s">
        <v>365</v>
      </c>
      <c r="D585" s="685"/>
      <c r="E585" s="656"/>
      <c r="F585" s="137"/>
      <c r="G585" s="137"/>
      <c r="H585" s="137"/>
      <c r="I585" s="127"/>
      <c r="J585" s="738"/>
    </row>
    <row r="586" spans="1:10" s="46" customFormat="1" ht="12.75" x14ac:dyDescent="0.2">
      <c r="A586" s="452">
        <v>920</v>
      </c>
      <c r="B586" s="329"/>
      <c r="C586" s="135" t="s">
        <v>514</v>
      </c>
      <c r="D586" s="685">
        <v>17800</v>
      </c>
      <c r="E586" s="233"/>
      <c r="F586" s="352"/>
      <c r="G586" s="352"/>
      <c r="H586" s="352"/>
      <c r="I586" s="127"/>
      <c r="J586" s="738"/>
    </row>
    <row r="587" spans="1:10" s="46" customFormat="1" ht="12.75" x14ac:dyDescent="0.2">
      <c r="A587" s="452">
        <v>920</v>
      </c>
      <c r="B587" s="329" t="s">
        <v>54</v>
      </c>
      <c r="C587" s="354" t="s">
        <v>191</v>
      </c>
      <c r="D587" s="327">
        <v>40000</v>
      </c>
      <c r="E587" s="327">
        <v>19000</v>
      </c>
      <c r="F587" s="327">
        <v>19000</v>
      </c>
      <c r="G587" s="327">
        <v>24000</v>
      </c>
      <c r="H587" s="327">
        <v>21000</v>
      </c>
      <c r="I587" s="357"/>
      <c r="J587" s="734"/>
    </row>
    <row r="588" spans="1:10" s="48" customFormat="1" ht="12.75" x14ac:dyDescent="0.2">
      <c r="A588" s="452">
        <v>920</v>
      </c>
      <c r="B588" s="329"/>
      <c r="C588" s="68" t="s">
        <v>101</v>
      </c>
      <c r="D588" s="326">
        <v>40000</v>
      </c>
      <c r="E588" s="141">
        <v>19000</v>
      </c>
      <c r="F588" s="127">
        <v>19000</v>
      </c>
      <c r="G588" s="127">
        <v>24000</v>
      </c>
      <c r="H588" s="127">
        <v>21000</v>
      </c>
      <c r="I588" s="127"/>
      <c r="J588" s="737"/>
    </row>
    <row r="589" spans="1:10" s="46" customFormat="1" ht="12.75" x14ac:dyDescent="0.2">
      <c r="A589" s="452">
        <v>920</v>
      </c>
      <c r="B589" s="329"/>
      <c r="C589" s="334" t="s">
        <v>177</v>
      </c>
      <c r="D589" s="335"/>
      <c r="E589" s="336"/>
      <c r="F589" s="337"/>
      <c r="G589" s="337"/>
      <c r="H589" s="337"/>
      <c r="I589" s="337"/>
      <c r="J589" s="737"/>
    </row>
    <row r="590" spans="1:10" x14ac:dyDescent="0.2">
      <c r="A590" s="452">
        <v>920</v>
      </c>
      <c r="B590" s="329"/>
      <c r="C590" s="224" t="s">
        <v>594</v>
      </c>
      <c r="D590" s="571">
        <v>2000</v>
      </c>
      <c r="E590" s="244">
        <v>0</v>
      </c>
      <c r="F590" s="250">
        <v>5000</v>
      </c>
      <c r="G590" s="250">
        <v>5000</v>
      </c>
      <c r="H590" s="250">
        <v>5000</v>
      </c>
      <c r="I590" s="350"/>
      <c r="J590" s="751"/>
    </row>
    <row r="591" spans="1:10" s="48" customFormat="1" ht="12.75" x14ac:dyDescent="0.2">
      <c r="A591" s="452">
        <v>920</v>
      </c>
      <c r="B591" s="329"/>
      <c r="C591" s="224" t="s">
        <v>596</v>
      </c>
      <c r="D591" s="571">
        <v>12932</v>
      </c>
      <c r="E591" s="244">
        <v>2000</v>
      </c>
      <c r="F591" s="250"/>
      <c r="G591" s="250"/>
      <c r="H591" s="250"/>
      <c r="I591" s="350"/>
      <c r="J591" s="751"/>
    </row>
    <row r="592" spans="1:10" s="48" customFormat="1" ht="12.75" x14ac:dyDescent="0.2">
      <c r="A592" s="452">
        <v>920</v>
      </c>
      <c r="B592" s="329"/>
      <c r="C592" s="224" t="s">
        <v>595</v>
      </c>
      <c r="D592" s="571"/>
      <c r="E592" s="244">
        <v>1000</v>
      </c>
      <c r="F592" s="250"/>
      <c r="G592" s="250"/>
      <c r="H592" s="250"/>
      <c r="I592" s="350"/>
      <c r="J592" s="751"/>
    </row>
    <row r="593" spans="1:10" s="48" customFormat="1" ht="12.75" x14ac:dyDescent="0.2">
      <c r="A593" s="452">
        <v>920</v>
      </c>
      <c r="B593" s="329"/>
      <c r="C593" s="224" t="s">
        <v>341</v>
      </c>
      <c r="D593" s="571">
        <v>6000</v>
      </c>
      <c r="E593" s="244">
        <v>3000</v>
      </c>
      <c r="F593" s="250"/>
      <c r="G593" s="250"/>
      <c r="H593" s="250"/>
      <c r="I593" s="350"/>
      <c r="J593" s="751"/>
    </row>
    <row r="594" spans="1:10" s="48" customFormat="1" ht="12.75" x14ac:dyDescent="0.2">
      <c r="A594" s="452">
        <v>920</v>
      </c>
      <c r="B594" s="329"/>
      <c r="C594" s="224" t="s">
        <v>342</v>
      </c>
      <c r="D594" s="571">
        <v>7000</v>
      </c>
      <c r="E594" s="244">
        <v>3000</v>
      </c>
      <c r="F594" s="250"/>
      <c r="G594" s="250"/>
      <c r="H594" s="250"/>
      <c r="I594" s="350"/>
      <c r="J594" s="751"/>
    </row>
    <row r="595" spans="1:10" s="48" customFormat="1" ht="12.75" x14ac:dyDescent="0.2">
      <c r="A595" s="452">
        <v>920</v>
      </c>
      <c r="B595" s="329"/>
      <c r="C595" s="224" t="s">
        <v>596</v>
      </c>
      <c r="D595" s="571">
        <v>7068</v>
      </c>
      <c r="E595" s="244">
        <v>8000</v>
      </c>
      <c r="F595" s="250">
        <v>12000</v>
      </c>
      <c r="G595" s="250">
        <v>12000</v>
      </c>
      <c r="H595" s="250">
        <v>9000</v>
      </c>
      <c r="I595" s="350"/>
      <c r="J595" s="751"/>
    </row>
    <row r="596" spans="1:10" s="48" customFormat="1" ht="12.75" x14ac:dyDescent="0.2">
      <c r="A596" s="452">
        <v>920</v>
      </c>
      <c r="B596" s="329"/>
      <c r="C596" s="224" t="s">
        <v>597</v>
      </c>
      <c r="D596" s="571">
        <v>1000</v>
      </c>
      <c r="E596" s="244">
        <v>2000</v>
      </c>
      <c r="F596" s="250">
        <v>2000</v>
      </c>
      <c r="G596" s="250">
        <v>2000</v>
      </c>
      <c r="H596" s="250">
        <v>2000</v>
      </c>
      <c r="I596" s="350"/>
      <c r="J596" s="751"/>
    </row>
    <row r="597" spans="1:10" s="48" customFormat="1" ht="12.75" x14ac:dyDescent="0.2">
      <c r="A597" s="452">
        <v>920</v>
      </c>
      <c r="B597" s="329"/>
      <c r="C597" s="228" t="s">
        <v>598</v>
      </c>
      <c r="D597" s="571">
        <v>0</v>
      </c>
      <c r="E597" s="244">
        <v>0</v>
      </c>
      <c r="F597" s="250">
        <v>0</v>
      </c>
      <c r="G597" s="250">
        <v>5000</v>
      </c>
      <c r="H597" s="250">
        <v>5000</v>
      </c>
      <c r="I597" s="350"/>
      <c r="J597" s="751"/>
    </row>
    <row r="598" spans="1:10" s="48" customFormat="1" ht="12.75" x14ac:dyDescent="0.2">
      <c r="A598" s="452">
        <v>920</v>
      </c>
      <c r="B598" s="329"/>
      <c r="C598" s="135" t="s">
        <v>514</v>
      </c>
      <c r="D598" s="571">
        <v>4000</v>
      </c>
      <c r="E598" s="244">
        <v>0</v>
      </c>
      <c r="F598" s="250">
        <v>0</v>
      </c>
      <c r="G598" s="250">
        <v>0</v>
      </c>
      <c r="H598" s="250">
        <v>0</v>
      </c>
      <c r="I598" s="350"/>
      <c r="J598" s="751"/>
    </row>
    <row r="599" spans="1:10" s="48" customFormat="1" ht="12.75" x14ac:dyDescent="0.2">
      <c r="A599" s="452">
        <v>920</v>
      </c>
      <c r="B599" s="329" t="s">
        <v>171</v>
      </c>
      <c r="C599" s="354" t="s">
        <v>217</v>
      </c>
      <c r="D599" s="327">
        <v>0</v>
      </c>
      <c r="E599" s="327">
        <v>0</v>
      </c>
      <c r="F599" s="327">
        <v>0</v>
      </c>
      <c r="G599" s="327">
        <v>0</v>
      </c>
      <c r="H599" s="327">
        <v>0</v>
      </c>
      <c r="I599" s="357"/>
      <c r="J599" s="734"/>
    </row>
    <row r="600" spans="1:10" x14ac:dyDescent="0.2">
      <c r="A600" s="452">
        <v>920</v>
      </c>
      <c r="B600" s="329"/>
      <c r="C600" s="68" t="s">
        <v>218</v>
      </c>
      <c r="D600" s="326">
        <v>0</v>
      </c>
      <c r="E600" s="148">
        <v>0</v>
      </c>
      <c r="F600" s="69">
        <v>0</v>
      </c>
      <c r="G600" s="69">
        <v>0</v>
      </c>
      <c r="H600" s="69">
        <v>0</v>
      </c>
      <c r="I600" s="350"/>
      <c r="J600" s="751"/>
    </row>
    <row r="601" spans="1:10" x14ac:dyDescent="0.2">
      <c r="A601" s="452">
        <v>920</v>
      </c>
      <c r="B601" s="329"/>
      <c r="C601" s="68"/>
      <c r="D601" s="326"/>
      <c r="E601" s="232"/>
      <c r="F601" s="350"/>
      <c r="G601" s="350"/>
      <c r="H601" s="350"/>
      <c r="I601" s="350"/>
      <c r="J601" s="751"/>
    </row>
    <row r="602" spans="1:10" x14ac:dyDescent="0.2">
      <c r="A602" s="452">
        <v>920</v>
      </c>
      <c r="B602" s="453">
        <v>21</v>
      </c>
      <c r="C602" s="330" t="s">
        <v>322</v>
      </c>
      <c r="D602" s="327">
        <v>0</v>
      </c>
      <c r="E602" s="327">
        <v>0</v>
      </c>
      <c r="F602" s="327">
        <v>0</v>
      </c>
      <c r="G602" s="327">
        <v>0</v>
      </c>
      <c r="H602" s="327">
        <v>0</v>
      </c>
      <c r="I602" s="357"/>
      <c r="J602" s="734"/>
    </row>
    <row r="603" spans="1:10" x14ac:dyDescent="0.2">
      <c r="A603" s="452">
        <v>920</v>
      </c>
      <c r="B603" s="453"/>
      <c r="C603" s="68" t="s">
        <v>101</v>
      </c>
      <c r="D603" s="326">
        <v>0</v>
      </c>
      <c r="E603" s="141">
        <v>0</v>
      </c>
      <c r="F603" s="127">
        <v>0</v>
      </c>
      <c r="G603" s="127">
        <v>0</v>
      </c>
      <c r="H603" s="127">
        <v>0</v>
      </c>
      <c r="I603" s="127"/>
      <c r="J603" s="737"/>
    </row>
    <row r="604" spans="1:10" s="48" customFormat="1" ht="12.75" x14ac:dyDescent="0.2">
      <c r="A604" s="452">
        <v>920</v>
      </c>
      <c r="B604" s="453"/>
      <c r="C604" s="334"/>
      <c r="D604" s="335"/>
      <c r="E604" s="336"/>
      <c r="F604" s="337"/>
      <c r="G604" s="337"/>
      <c r="H604" s="337"/>
      <c r="I604" s="337"/>
      <c r="J604" s="738"/>
    </row>
    <row r="605" spans="1:10" s="48" customFormat="1" ht="12.75" x14ac:dyDescent="0.2">
      <c r="A605" s="318">
        <v>923</v>
      </c>
      <c r="B605" s="319" t="s">
        <v>11</v>
      </c>
      <c r="C605" s="320" t="s">
        <v>103</v>
      </c>
      <c r="D605" s="321">
        <v>935511.33600000001</v>
      </c>
      <c r="E605" s="321">
        <v>317418.96999999997</v>
      </c>
      <c r="F605" s="321">
        <v>320000</v>
      </c>
      <c r="G605" s="321">
        <v>200000</v>
      </c>
      <c r="H605" s="321">
        <v>250000</v>
      </c>
      <c r="I605" s="368"/>
      <c r="J605" s="42"/>
    </row>
    <row r="606" spans="1:10" s="48" customFormat="1" ht="12.75" x14ac:dyDescent="0.2">
      <c r="A606" s="452">
        <v>923</v>
      </c>
      <c r="B606" s="329" t="s">
        <v>9</v>
      </c>
      <c r="C606" s="376" t="s">
        <v>92</v>
      </c>
      <c r="D606" s="327">
        <v>530.30999999999995</v>
      </c>
      <c r="E606" s="327">
        <v>591.31500000000005</v>
      </c>
      <c r="F606" s="589" t="s">
        <v>11</v>
      </c>
      <c r="G606" s="589" t="s">
        <v>11</v>
      </c>
      <c r="H606" s="589" t="s">
        <v>11</v>
      </c>
      <c r="I606" s="278"/>
      <c r="J606" s="754"/>
    </row>
    <row r="607" spans="1:10" s="48" customFormat="1" ht="12.75" x14ac:dyDescent="0.2">
      <c r="A607" s="452">
        <v>923</v>
      </c>
      <c r="B607" s="329"/>
      <c r="C607" s="654" t="s">
        <v>789</v>
      </c>
      <c r="D607" s="262">
        <v>530.30999999999995</v>
      </c>
      <c r="E607" s="225">
        <v>591.31500000000005</v>
      </c>
      <c r="F607" s="350"/>
      <c r="G607" s="350"/>
      <c r="H607" s="350"/>
      <c r="I607" s="278"/>
      <c r="J607" s="754"/>
    </row>
    <row r="608" spans="1:10" s="48" customFormat="1" ht="12.75" x14ac:dyDescent="0.2">
      <c r="A608" s="452">
        <v>923</v>
      </c>
      <c r="B608" s="329"/>
      <c r="C608" s="655" t="s">
        <v>605</v>
      </c>
      <c r="D608" s="657">
        <v>0</v>
      </c>
      <c r="E608" s="226">
        <v>0</v>
      </c>
      <c r="F608" s="350"/>
      <c r="G608" s="350"/>
      <c r="H608" s="350"/>
      <c r="I608" s="278"/>
      <c r="J608" s="754"/>
    </row>
    <row r="609" spans="1:11" x14ac:dyDescent="0.2">
      <c r="A609" s="452">
        <v>923</v>
      </c>
      <c r="B609" s="329"/>
      <c r="C609" s="385"/>
      <c r="D609" s="355"/>
      <c r="E609" s="356"/>
      <c r="F609" s="126"/>
      <c r="G609" s="126"/>
      <c r="H609" s="126"/>
      <c r="I609" s="357"/>
      <c r="J609" s="734"/>
    </row>
    <row r="610" spans="1:11" x14ac:dyDescent="0.2">
      <c r="A610" s="452">
        <v>923</v>
      </c>
      <c r="B610" s="329" t="s">
        <v>16</v>
      </c>
      <c r="C610" s="330" t="s">
        <v>93</v>
      </c>
      <c r="D610" s="323">
        <v>94715.1</v>
      </c>
      <c r="E610" s="323">
        <v>40642.699999999997</v>
      </c>
      <c r="F610" s="589" t="s">
        <v>11</v>
      </c>
      <c r="G610" s="589" t="s">
        <v>11</v>
      </c>
      <c r="H610" s="589" t="s">
        <v>11</v>
      </c>
      <c r="I610" s="278"/>
      <c r="J610" s="754"/>
    </row>
    <row r="611" spans="1:11" s="48" customFormat="1" ht="22.5" x14ac:dyDescent="0.2">
      <c r="A611" s="452">
        <v>923</v>
      </c>
      <c r="B611" s="329"/>
      <c r="C611" s="268" t="s">
        <v>538</v>
      </c>
      <c r="D611" s="262">
        <v>5000</v>
      </c>
      <c r="E611" s="225">
        <v>7500</v>
      </c>
      <c r="F611" s="341"/>
      <c r="G611" s="341"/>
      <c r="H611" s="341"/>
      <c r="I611" s="341"/>
      <c r="J611" s="743"/>
    </row>
    <row r="612" spans="1:11" ht="22.5" x14ac:dyDescent="0.2">
      <c r="A612" s="452">
        <v>923</v>
      </c>
      <c r="B612" s="329"/>
      <c r="C612" s="478" t="s">
        <v>539</v>
      </c>
      <c r="D612" s="262"/>
      <c r="E612" s="225"/>
      <c r="F612" s="350"/>
      <c r="G612" s="350"/>
      <c r="H612" s="350"/>
      <c r="I612" s="350"/>
      <c r="J612" s="751"/>
    </row>
    <row r="613" spans="1:11" ht="22.5" x14ac:dyDescent="0.2">
      <c r="A613" s="452">
        <v>923</v>
      </c>
      <c r="B613" s="329"/>
      <c r="C613" s="268" t="s">
        <v>540</v>
      </c>
      <c r="D613" s="262">
        <v>100</v>
      </c>
      <c r="E613" s="225">
        <v>30</v>
      </c>
      <c r="F613" s="350"/>
      <c r="G613" s="350"/>
      <c r="H613" s="350"/>
      <c r="I613" s="350"/>
      <c r="J613" s="751"/>
      <c r="K613" s="722"/>
    </row>
    <row r="614" spans="1:11" ht="22.5" x14ac:dyDescent="0.2">
      <c r="A614" s="452">
        <v>923</v>
      </c>
      <c r="B614" s="329"/>
      <c r="C614" s="478" t="s">
        <v>541</v>
      </c>
      <c r="D614" s="262"/>
      <c r="E614" s="225"/>
      <c r="F614" s="350"/>
      <c r="G614" s="350"/>
      <c r="H614" s="350"/>
      <c r="I614" s="350"/>
      <c r="J614" s="751"/>
    </row>
    <row r="615" spans="1:11" ht="22.5" x14ac:dyDescent="0.2">
      <c r="A615" s="452">
        <v>923</v>
      </c>
      <c r="B615" s="329"/>
      <c r="C615" s="268" t="s">
        <v>542</v>
      </c>
      <c r="D615" s="262">
        <v>250</v>
      </c>
      <c r="E615" s="225">
        <v>540</v>
      </c>
      <c r="F615" s="350"/>
      <c r="G615" s="350"/>
      <c r="H615" s="350"/>
      <c r="I615" s="350"/>
      <c r="J615" s="751"/>
    </row>
    <row r="616" spans="1:11" ht="22.5" x14ac:dyDescent="0.2">
      <c r="A616" s="452">
        <v>923</v>
      </c>
      <c r="B616" s="329"/>
      <c r="C616" s="478" t="s">
        <v>543</v>
      </c>
      <c r="D616" s="262"/>
      <c r="E616" s="225"/>
      <c r="F616" s="350"/>
      <c r="G616" s="350"/>
      <c r="H616" s="350"/>
      <c r="I616" s="350"/>
      <c r="J616" s="751"/>
    </row>
    <row r="617" spans="1:11" ht="22.5" x14ac:dyDescent="0.2">
      <c r="A617" s="452">
        <v>923</v>
      </c>
      <c r="B617" s="329"/>
      <c r="C617" s="268" t="s">
        <v>544</v>
      </c>
      <c r="D617" s="262">
        <v>550</v>
      </c>
      <c r="E617" s="225">
        <v>795</v>
      </c>
      <c r="F617" s="350"/>
      <c r="G617" s="350"/>
      <c r="H617" s="350"/>
      <c r="I617" s="350"/>
      <c r="J617" s="751"/>
    </row>
    <row r="618" spans="1:11" ht="22.5" x14ac:dyDescent="0.2">
      <c r="A618" s="452">
        <v>923</v>
      </c>
      <c r="B618" s="329"/>
      <c r="C618" s="478" t="s">
        <v>545</v>
      </c>
      <c r="D618" s="262"/>
      <c r="E618" s="225"/>
      <c r="F618" s="350"/>
      <c r="G618" s="350"/>
      <c r="H618" s="350"/>
      <c r="I618" s="350"/>
      <c r="J618" s="751"/>
    </row>
    <row r="619" spans="1:11" x14ac:dyDescent="0.2">
      <c r="A619" s="452">
        <v>923</v>
      </c>
      <c r="B619" s="329"/>
      <c r="C619" s="268" t="s">
        <v>668</v>
      </c>
      <c r="D619" s="358">
        <v>900</v>
      </c>
      <c r="E619" s="225">
        <v>1000</v>
      </c>
      <c r="F619" s="350"/>
      <c r="G619" s="350"/>
      <c r="H619" s="350"/>
      <c r="I619" s="350"/>
      <c r="J619" s="751"/>
    </row>
    <row r="620" spans="1:11" x14ac:dyDescent="0.2">
      <c r="A620" s="452">
        <v>923</v>
      </c>
      <c r="B620" s="329"/>
      <c r="C620" s="268" t="s">
        <v>546</v>
      </c>
      <c r="D620" s="358">
        <v>900</v>
      </c>
      <c r="E620" s="225">
        <v>1000</v>
      </c>
      <c r="F620" s="350"/>
      <c r="G620" s="350"/>
      <c r="H620" s="350"/>
      <c r="I620" s="350"/>
      <c r="J620" s="751"/>
    </row>
    <row r="621" spans="1:11" x14ac:dyDescent="0.2">
      <c r="A621" s="452">
        <v>923</v>
      </c>
      <c r="B621" s="329"/>
      <c r="C621" s="268" t="s">
        <v>346</v>
      </c>
      <c r="D621" s="358">
        <v>1000</v>
      </c>
      <c r="E621" s="225">
        <v>1000</v>
      </c>
      <c r="F621" s="350"/>
      <c r="G621" s="350"/>
      <c r="H621" s="350"/>
      <c r="I621" s="350"/>
      <c r="J621" s="751"/>
    </row>
    <row r="622" spans="1:11" x14ac:dyDescent="0.2">
      <c r="A622" s="452">
        <v>923</v>
      </c>
      <c r="B622" s="329"/>
      <c r="C622" s="268" t="s">
        <v>547</v>
      </c>
      <c r="D622" s="358">
        <v>2200</v>
      </c>
      <c r="E622" s="225">
        <v>2200</v>
      </c>
      <c r="F622" s="350"/>
      <c r="G622" s="350"/>
      <c r="H622" s="350"/>
      <c r="I622" s="350"/>
      <c r="J622" s="751"/>
    </row>
    <row r="623" spans="1:11" x14ac:dyDescent="0.2">
      <c r="A623" s="452">
        <v>923</v>
      </c>
      <c r="B623" s="329"/>
      <c r="C623" s="268" t="s">
        <v>548</v>
      </c>
      <c r="D623" s="358">
        <v>925.05</v>
      </c>
      <c r="E623" s="225">
        <v>122.7</v>
      </c>
      <c r="F623" s="484"/>
      <c r="G623" s="484"/>
      <c r="H623" s="484"/>
      <c r="I623" s="350"/>
      <c r="J623" s="751"/>
    </row>
    <row r="624" spans="1:11" x14ac:dyDescent="0.2">
      <c r="A624" s="452">
        <v>923</v>
      </c>
      <c r="B624" s="329"/>
      <c r="C624" s="478" t="s">
        <v>549</v>
      </c>
      <c r="D624" s="659"/>
      <c r="E624" s="225"/>
      <c r="F624" s="484"/>
      <c r="G624" s="484"/>
      <c r="H624" s="484"/>
      <c r="I624" s="350"/>
      <c r="J624" s="751"/>
    </row>
    <row r="625" spans="1:10" x14ac:dyDescent="0.2">
      <c r="A625" s="452">
        <v>923</v>
      </c>
      <c r="B625" s="329"/>
      <c r="C625" s="268" t="s">
        <v>552</v>
      </c>
      <c r="D625" s="358">
        <v>12250</v>
      </c>
      <c r="E625" s="225">
        <v>12250</v>
      </c>
      <c r="F625" s="484"/>
      <c r="G625" s="484"/>
      <c r="H625" s="484"/>
      <c r="I625" s="350"/>
      <c r="J625" s="751"/>
    </row>
    <row r="626" spans="1:10" x14ac:dyDescent="0.2">
      <c r="A626" s="452">
        <v>923</v>
      </c>
      <c r="B626" s="329"/>
      <c r="C626" s="478" t="s">
        <v>553</v>
      </c>
      <c r="D626" s="659"/>
      <c r="E626" s="225"/>
      <c r="F626" s="484"/>
      <c r="G626" s="484"/>
      <c r="H626" s="484"/>
      <c r="I626" s="350"/>
      <c r="J626" s="751"/>
    </row>
    <row r="627" spans="1:10" x14ac:dyDescent="0.2">
      <c r="A627" s="452">
        <v>923</v>
      </c>
      <c r="B627" s="329"/>
      <c r="C627" s="268" t="s">
        <v>550</v>
      </c>
      <c r="D627" s="358">
        <v>6010</v>
      </c>
      <c r="E627" s="225">
        <v>14205</v>
      </c>
      <c r="F627" s="484"/>
      <c r="G627" s="484"/>
      <c r="H627" s="484"/>
      <c r="I627" s="350"/>
      <c r="J627" s="751"/>
    </row>
    <row r="628" spans="1:10" x14ac:dyDescent="0.2">
      <c r="A628" s="452">
        <v>923</v>
      </c>
      <c r="B628" s="329"/>
      <c r="C628" s="478" t="s">
        <v>551</v>
      </c>
      <c r="D628" s="657"/>
      <c r="E628" s="225"/>
      <c r="F628" s="484"/>
      <c r="G628" s="484"/>
      <c r="H628" s="484"/>
      <c r="I628" s="350"/>
      <c r="J628" s="751"/>
    </row>
    <row r="629" spans="1:10" x14ac:dyDescent="0.2">
      <c r="A629" s="452">
        <v>923</v>
      </c>
      <c r="B629" s="329"/>
      <c r="C629" s="712" t="s">
        <v>502</v>
      </c>
      <c r="D629" s="660">
        <v>64630.05</v>
      </c>
      <c r="E629" s="246"/>
      <c r="F629" s="484"/>
      <c r="G629" s="484"/>
      <c r="H629" s="484"/>
      <c r="I629" s="350"/>
      <c r="J629" s="751"/>
    </row>
    <row r="630" spans="1:10" ht="12.75" customHeight="1" x14ac:dyDescent="0.2">
      <c r="A630" s="452">
        <v>923</v>
      </c>
      <c r="B630" s="329"/>
      <c r="C630" s="224"/>
      <c r="D630" s="358"/>
      <c r="E630" s="246"/>
      <c r="F630" s="341"/>
      <c r="G630" s="341"/>
      <c r="H630" s="341"/>
      <c r="I630" s="341"/>
      <c r="J630" s="743"/>
    </row>
    <row r="631" spans="1:10" ht="12.75" customHeight="1" x14ac:dyDescent="0.2">
      <c r="A631" s="452">
        <v>923</v>
      </c>
      <c r="B631" s="329" t="s">
        <v>18</v>
      </c>
      <c r="C631" s="376" t="s">
        <v>94</v>
      </c>
      <c r="D631" s="327">
        <v>1500</v>
      </c>
      <c r="E631" s="327">
        <v>1500</v>
      </c>
      <c r="F631" s="589" t="s">
        <v>11</v>
      </c>
      <c r="G631" s="589" t="s">
        <v>11</v>
      </c>
      <c r="H631" s="589" t="s">
        <v>11</v>
      </c>
      <c r="I631" s="278"/>
      <c r="J631" s="754"/>
    </row>
    <row r="632" spans="1:10" ht="12.75" customHeight="1" x14ac:dyDescent="0.2">
      <c r="A632" s="452">
        <v>923</v>
      </c>
      <c r="B632" s="329"/>
      <c r="C632" s="295" t="s">
        <v>219</v>
      </c>
      <c r="D632" s="359">
        <v>1500</v>
      </c>
      <c r="E632" s="232">
        <v>1500</v>
      </c>
      <c r="F632" s="69"/>
      <c r="G632" s="69"/>
      <c r="H632" s="69"/>
      <c r="I632" s="69"/>
      <c r="J632" s="755"/>
    </row>
    <row r="633" spans="1:10" ht="12.75" customHeight="1" x14ac:dyDescent="0.2">
      <c r="A633" s="452">
        <v>923</v>
      </c>
      <c r="B633" s="329"/>
      <c r="C633" s="295"/>
      <c r="D633" s="359"/>
      <c r="E633" s="148"/>
      <c r="F633" s="69"/>
      <c r="G633" s="69"/>
      <c r="H633" s="69"/>
      <c r="I633" s="69"/>
      <c r="J633" s="755"/>
    </row>
    <row r="634" spans="1:10" s="54" customFormat="1" ht="12" customHeight="1" x14ac:dyDescent="0.2">
      <c r="A634" s="452">
        <v>923</v>
      </c>
      <c r="B634" s="329" t="s">
        <v>22</v>
      </c>
      <c r="C634" s="354" t="s">
        <v>95</v>
      </c>
      <c r="D634" s="327">
        <v>3679.9</v>
      </c>
      <c r="E634" s="327">
        <v>5249.5249999999996</v>
      </c>
      <c r="F634" s="589" t="s">
        <v>11</v>
      </c>
      <c r="G634" s="589" t="s">
        <v>11</v>
      </c>
      <c r="H634" s="589" t="s">
        <v>11</v>
      </c>
      <c r="I634" s="278"/>
      <c r="J634" s="754"/>
    </row>
    <row r="635" spans="1:10" x14ac:dyDescent="0.2">
      <c r="A635" s="452">
        <v>923</v>
      </c>
      <c r="B635" s="329"/>
      <c r="C635" s="268" t="s">
        <v>579</v>
      </c>
      <c r="D635" s="262">
        <v>1679.9</v>
      </c>
      <c r="E635" s="232">
        <v>1166.433</v>
      </c>
      <c r="F635" s="350"/>
      <c r="G635" s="69"/>
      <c r="H635" s="69"/>
      <c r="I635" s="69"/>
      <c r="J635" s="38"/>
    </row>
    <row r="636" spans="1:10" x14ac:dyDescent="0.2">
      <c r="A636" s="452">
        <v>923</v>
      </c>
      <c r="B636" s="329"/>
      <c r="C636" s="478" t="s">
        <v>580</v>
      </c>
      <c r="D636" s="262"/>
      <c r="E636" s="232"/>
      <c r="F636" s="350"/>
      <c r="G636" s="69"/>
      <c r="H636" s="69"/>
      <c r="I636" s="69"/>
      <c r="J636" s="38"/>
    </row>
    <row r="637" spans="1:10" x14ac:dyDescent="0.2">
      <c r="A637" s="452">
        <v>923</v>
      </c>
      <c r="B637" s="329"/>
      <c r="C637" s="268" t="s">
        <v>838</v>
      </c>
      <c r="D637" s="262">
        <v>2000</v>
      </c>
      <c r="E637" s="232">
        <v>3578.0920000000001</v>
      </c>
      <c r="F637" s="350"/>
      <c r="G637" s="69"/>
      <c r="H637" s="69"/>
      <c r="I637" s="69"/>
      <c r="J637" s="38"/>
    </row>
    <row r="638" spans="1:10" x14ac:dyDescent="0.2">
      <c r="A638" s="452">
        <v>923</v>
      </c>
      <c r="B638" s="329"/>
      <c r="C638" s="478" t="s">
        <v>837</v>
      </c>
      <c r="D638" s="262"/>
      <c r="E638" s="232"/>
      <c r="F638" s="350"/>
      <c r="G638" s="69"/>
      <c r="H638" s="69"/>
      <c r="I638" s="69"/>
      <c r="J638" s="38"/>
    </row>
    <row r="639" spans="1:10" x14ac:dyDescent="0.2">
      <c r="A639" s="452">
        <v>923</v>
      </c>
      <c r="B639" s="329"/>
      <c r="C639" s="268" t="s">
        <v>714</v>
      </c>
      <c r="D639" s="262"/>
      <c r="E639" s="232">
        <v>505</v>
      </c>
      <c r="F639" s="350"/>
      <c r="G639" s="69"/>
      <c r="H639" s="69"/>
      <c r="I639" s="69"/>
      <c r="J639" s="38"/>
    </row>
    <row r="640" spans="1:10" x14ac:dyDescent="0.2">
      <c r="A640" s="452">
        <v>923</v>
      </c>
      <c r="B640" s="329"/>
      <c r="C640" s="478" t="s">
        <v>715</v>
      </c>
      <c r="D640" s="359"/>
      <c r="E640" s="232">
        <v>0</v>
      </c>
      <c r="F640" s="69"/>
      <c r="G640" s="69"/>
      <c r="H640" s="69"/>
      <c r="I640" s="69"/>
      <c r="J640" s="38"/>
    </row>
    <row r="641" spans="1:11" x14ac:dyDescent="0.2">
      <c r="A641" s="452">
        <v>923</v>
      </c>
      <c r="B641" s="329" t="s">
        <v>26</v>
      </c>
      <c r="C641" s="370" t="s">
        <v>102</v>
      </c>
      <c r="D641" s="349">
        <v>8695</v>
      </c>
      <c r="E641" s="349">
        <v>10637</v>
      </c>
      <c r="F641" s="589" t="s">
        <v>11</v>
      </c>
      <c r="G641" s="589" t="s">
        <v>11</v>
      </c>
      <c r="H641" s="589" t="s">
        <v>11</v>
      </c>
      <c r="I641" s="278"/>
      <c r="J641" s="754"/>
    </row>
    <row r="642" spans="1:11" x14ac:dyDescent="0.2">
      <c r="A642" s="452">
        <v>923</v>
      </c>
      <c r="B642" s="329"/>
      <c r="C642" s="714" t="s">
        <v>839</v>
      </c>
      <c r="D642" s="359">
        <v>7860</v>
      </c>
      <c r="E642" s="225">
        <v>8678</v>
      </c>
      <c r="F642" s="350"/>
      <c r="G642" s="350"/>
      <c r="H642" s="350"/>
      <c r="I642" s="350"/>
      <c r="J642" s="751"/>
    </row>
    <row r="643" spans="1:11" ht="22.5" x14ac:dyDescent="0.2">
      <c r="A643" s="452">
        <v>923</v>
      </c>
      <c r="B643" s="329"/>
      <c r="C643" s="154" t="s">
        <v>512</v>
      </c>
      <c r="D643" s="359">
        <v>835</v>
      </c>
      <c r="E643" s="225">
        <v>700</v>
      </c>
      <c r="F643" s="350"/>
      <c r="G643" s="350"/>
      <c r="H643" s="350"/>
      <c r="I643" s="350"/>
      <c r="J643" s="751"/>
    </row>
    <row r="644" spans="1:11" x14ac:dyDescent="0.2">
      <c r="A644" s="452">
        <v>923</v>
      </c>
      <c r="B644" s="329"/>
      <c r="C644" s="154" t="s">
        <v>684</v>
      </c>
      <c r="D644" s="359"/>
      <c r="E644" s="225">
        <v>1259</v>
      </c>
      <c r="F644" s="350"/>
      <c r="G644" s="350"/>
      <c r="H644" s="350"/>
      <c r="I644" s="350"/>
      <c r="J644" s="751"/>
    </row>
    <row r="645" spans="1:11" x14ac:dyDescent="0.2">
      <c r="A645" s="452">
        <v>923</v>
      </c>
      <c r="B645" s="329"/>
      <c r="C645" s="155"/>
      <c r="D645" s="359"/>
      <c r="E645" s="244"/>
      <c r="F645" s="350"/>
      <c r="G645" s="350"/>
      <c r="H645" s="350"/>
      <c r="I645" s="350"/>
      <c r="J645" s="751"/>
    </row>
    <row r="646" spans="1:11" x14ac:dyDescent="0.2">
      <c r="A646" s="452">
        <v>923</v>
      </c>
      <c r="B646" s="329" t="s">
        <v>29</v>
      </c>
      <c r="C646" s="330" t="s">
        <v>323</v>
      </c>
      <c r="D646" s="349">
        <v>262870</v>
      </c>
      <c r="E646" s="349">
        <v>92570</v>
      </c>
      <c r="F646" s="589" t="s">
        <v>11</v>
      </c>
      <c r="G646" s="589" t="s">
        <v>11</v>
      </c>
      <c r="H646" s="589" t="s">
        <v>11</v>
      </c>
      <c r="I646" s="278"/>
      <c r="J646" s="754"/>
    </row>
    <row r="647" spans="1:11" x14ac:dyDescent="0.2">
      <c r="A647" s="452">
        <v>923</v>
      </c>
      <c r="B647" s="329"/>
      <c r="C647" s="268" t="s">
        <v>432</v>
      </c>
      <c r="D647" s="262">
        <v>40000</v>
      </c>
      <c r="E647" s="225">
        <v>0</v>
      </c>
      <c r="F647" s="350"/>
      <c r="G647" s="350"/>
      <c r="H647" s="350"/>
      <c r="I647" s="350"/>
      <c r="J647" s="751"/>
      <c r="K647" s="722"/>
    </row>
    <row r="648" spans="1:11" x14ac:dyDescent="0.2">
      <c r="A648" s="452">
        <v>923</v>
      </c>
      <c r="B648" s="329"/>
      <c r="C648" s="478" t="s">
        <v>433</v>
      </c>
      <c r="D648" s="262"/>
      <c r="E648" s="225"/>
      <c r="F648" s="350"/>
      <c r="G648" s="350"/>
      <c r="H648" s="350"/>
      <c r="I648" s="350"/>
      <c r="J648" s="751"/>
    </row>
    <row r="649" spans="1:11" x14ac:dyDescent="0.2">
      <c r="A649" s="452">
        <v>923</v>
      </c>
      <c r="B649" s="329"/>
      <c r="C649" s="268" t="s">
        <v>554</v>
      </c>
      <c r="D649" s="262">
        <v>40000</v>
      </c>
      <c r="E649" s="225">
        <v>40000</v>
      </c>
      <c r="F649" s="127"/>
      <c r="G649" s="127"/>
      <c r="H649" s="127"/>
      <c r="I649" s="127"/>
      <c r="J649" s="737"/>
    </row>
    <row r="650" spans="1:11" x14ac:dyDescent="0.2">
      <c r="A650" s="452">
        <v>923</v>
      </c>
      <c r="B650" s="329"/>
      <c r="C650" s="478" t="s">
        <v>555</v>
      </c>
      <c r="D650" s="262"/>
      <c r="E650" s="225"/>
      <c r="F650" s="341"/>
      <c r="G650" s="127"/>
      <c r="H650" s="127"/>
      <c r="I650" s="127"/>
      <c r="J650" s="737"/>
    </row>
    <row r="651" spans="1:11" x14ac:dyDescent="0.2">
      <c r="A651" s="452">
        <v>923</v>
      </c>
      <c r="B651" s="329"/>
      <c r="C651" s="268" t="s">
        <v>556</v>
      </c>
      <c r="D651" s="262">
        <v>10150</v>
      </c>
      <c r="E651" s="225">
        <v>0</v>
      </c>
      <c r="F651" s="341"/>
      <c r="G651" s="127"/>
      <c r="H651" s="127"/>
      <c r="I651" s="127"/>
      <c r="J651" s="737"/>
    </row>
    <row r="652" spans="1:11" x14ac:dyDescent="0.2">
      <c r="A652" s="452">
        <v>923</v>
      </c>
      <c r="B652" s="329"/>
      <c r="C652" s="478" t="s">
        <v>557</v>
      </c>
      <c r="D652" s="262"/>
      <c r="E652" s="225"/>
      <c r="F652" s="341"/>
      <c r="G652" s="127"/>
      <c r="H652" s="127"/>
      <c r="I652" s="127"/>
      <c r="J652" s="737"/>
    </row>
    <row r="653" spans="1:11" x14ac:dyDescent="0.2">
      <c r="A653" s="452">
        <v>923</v>
      </c>
      <c r="B653" s="329"/>
      <c r="C653" s="268" t="s">
        <v>558</v>
      </c>
      <c r="D653" s="262">
        <v>75000</v>
      </c>
      <c r="E653" s="225">
        <v>19170</v>
      </c>
      <c r="F653" s="341"/>
      <c r="G653" s="127"/>
      <c r="H653" s="127"/>
      <c r="I653" s="127"/>
      <c r="J653" s="737"/>
    </row>
    <row r="654" spans="1:11" x14ac:dyDescent="0.2">
      <c r="A654" s="452">
        <v>923</v>
      </c>
      <c r="B654" s="329"/>
      <c r="C654" s="478" t="s">
        <v>559</v>
      </c>
      <c r="D654" s="262"/>
      <c r="E654" s="225"/>
      <c r="F654" s="341"/>
      <c r="G654" s="127"/>
      <c r="H654" s="127"/>
      <c r="I654" s="127"/>
      <c r="J654" s="737"/>
    </row>
    <row r="655" spans="1:11" x14ac:dyDescent="0.2">
      <c r="A655" s="452">
        <v>923</v>
      </c>
      <c r="B655" s="329"/>
      <c r="C655" s="268" t="s">
        <v>560</v>
      </c>
      <c r="D655" s="657"/>
      <c r="E655" s="225">
        <v>14400</v>
      </c>
      <c r="F655" s="341"/>
      <c r="G655" s="127"/>
      <c r="H655" s="127"/>
      <c r="I655" s="127"/>
      <c r="J655" s="737"/>
    </row>
    <row r="656" spans="1:11" x14ac:dyDescent="0.2">
      <c r="A656" s="452">
        <v>923</v>
      </c>
      <c r="B656" s="329"/>
      <c r="C656" s="478" t="s">
        <v>669</v>
      </c>
      <c r="D656" s="262"/>
      <c r="E656" s="225"/>
      <c r="F656" s="341"/>
      <c r="G656" s="127"/>
      <c r="H656" s="127"/>
      <c r="I656" s="127"/>
      <c r="J656" s="737"/>
    </row>
    <row r="657" spans="1:10" x14ac:dyDescent="0.2">
      <c r="A657" s="452">
        <v>923</v>
      </c>
      <c r="B657" s="329"/>
      <c r="C657" s="268" t="s">
        <v>670</v>
      </c>
      <c r="D657" s="657"/>
      <c r="E657" s="225">
        <v>19000</v>
      </c>
      <c r="F657" s="341"/>
      <c r="G657" s="127"/>
      <c r="H657" s="127"/>
      <c r="I657" s="127"/>
      <c r="J657" s="737"/>
    </row>
    <row r="658" spans="1:10" x14ac:dyDescent="0.2">
      <c r="A658" s="452">
        <v>923</v>
      </c>
      <c r="B658" s="329"/>
      <c r="C658" s="712" t="s">
        <v>502</v>
      </c>
      <c r="D658" s="262">
        <v>97720</v>
      </c>
      <c r="E658" s="681"/>
      <c r="F658" s="341"/>
      <c r="G658" s="127"/>
      <c r="H658" s="127"/>
      <c r="I658" s="127"/>
      <c r="J658" s="737"/>
    </row>
    <row r="659" spans="1:10" x14ac:dyDescent="0.2">
      <c r="A659" s="452">
        <v>923</v>
      </c>
      <c r="B659" s="329"/>
      <c r="C659" s="268"/>
      <c r="D659" s="262"/>
      <c r="E659" s="244"/>
      <c r="F659" s="341"/>
      <c r="G659" s="127"/>
      <c r="H659" s="127"/>
      <c r="I659" s="127"/>
      <c r="J659" s="737"/>
    </row>
    <row r="660" spans="1:10" x14ac:dyDescent="0.2">
      <c r="A660" s="452">
        <v>923</v>
      </c>
      <c r="B660" s="386" t="s">
        <v>30</v>
      </c>
      <c r="C660" s="370" t="s">
        <v>104</v>
      </c>
      <c r="D660" s="349">
        <v>3471.0259999999998</v>
      </c>
      <c r="E660" s="349">
        <v>9442.43</v>
      </c>
      <c r="F660" s="589" t="s">
        <v>11</v>
      </c>
      <c r="G660" s="589" t="s">
        <v>11</v>
      </c>
      <c r="H660" s="589" t="s">
        <v>11</v>
      </c>
      <c r="I660" s="278"/>
      <c r="J660" s="754"/>
    </row>
    <row r="661" spans="1:10" ht="22.5" x14ac:dyDescent="0.2">
      <c r="A661" s="452">
        <v>923</v>
      </c>
      <c r="B661" s="329"/>
      <c r="C661" s="723" t="s">
        <v>738</v>
      </c>
      <c r="D661" s="262">
        <v>0</v>
      </c>
      <c r="E661" s="725">
        <v>3437.2</v>
      </c>
      <c r="F661" s="546"/>
      <c r="G661" s="546"/>
      <c r="H661" s="546"/>
      <c r="I661" s="724" t="s">
        <v>790</v>
      </c>
      <c r="J661" s="38"/>
    </row>
    <row r="662" spans="1:10" x14ac:dyDescent="0.2">
      <c r="A662" s="452">
        <v>923</v>
      </c>
      <c r="B662" s="329"/>
      <c r="C662" s="489" t="s">
        <v>739</v>
      </c>
      <c r="D662" s="262">
        <v>596.02599999999995</v>
      </c>
      <c r="E662" s="225">
        <v>630.23</v>
      </c>
      <c r="F662" s="546"/>
      <c r="G662" s="546"/>
      <c r="H662" s="546"/>
      <c r="I662" s="69"/>
      <c r="J662" s="38"/>
    </row>
    <row r="663" spans="1:10" x14ac:dyDescent="0.2">
      <c r="A663" s="452">
        <v>923</v>
      </c>
      <c r="B663" s="329"/>
      <c r="C663" s="501" t="s">
        <v>588</v>
      </c>
      <c r="D663" s="262">
        <v>2875</v>
      </c>
      <c r="E663" s="225">
        <v>2875</v>
      </c>
      <c r="F663" s="546"/>
      <c r="G663" s="546"/>
      <c r="H663" s="546"/>
      <c r="I663" s="69"/>
      <c r="J663" s="38"/>
    </row>
    <row r="664" spans="1:10" x14ac:dyDescent="0.2">
      <c r="A664" s="452">
        <v>923</v>
      </c>
      <c r="B664" s="329"/>
      <c r="C664" s="489" t="s">
        <v>740</v>
      </c>
      <c r="D664" s="544"/>
      <c r="E664" s="491">
        <v>2500</v>
      </c>
      <c r="F664" s="546"/>
      <c r="G664" s="546"/>
      <c r="H664" s="546"/>
      <c r="I664" s="69"/>
      <c r="J664" s="38"/>
    </row>
    <row r="665" spans="1:10" x14ac:dyDescent="0.2">
      <c r="A665" s="452">
        <v>923</v>
      </c>
      <c r="B665" s="329"/>
      <c r="D665" s="544"/>
      <c r="E665" s="488"/>
      <c r="F665" s="546"/>
      <c r="G665" s="546"/>
      <c r="H665" s="546"/>
      <c r="I665" s="69"/>
      <c r="J665" s="38"/>
    </row>
    <row r="666" spans="1:10" x14ac:dyDescent="0.2">
      <c r="A666" s="452">
        <v>923</v>
      </c>
      <c r="B666" s="329" t="s">
        <v>33</v>
      </c>
      <c r="C666" s="370" t="s">
        <v>105</v>
      </c>
      <c r="D666" s="349">
        <v>0</v>
      </c>
      <c r="E666" s="349">
        <v>0</v>
      </c>
      <c r="F666" s="589" t="s">
        <v>11</v>
      </c>
      <c r="G666" s="589" t="s">
        <v>11</v>
      </c>
      <c r="H666" s="589" t="s">
        <v>11</v>
      </c>
      <c r="I666" s="278"/>
      <c r="J666" s="754"/>
    </row>
    <row r="667" spans="1:10" x14ac:dyDescent="0.2">
      <c r="A667" s="452">
        <v>923</v>
      </c>
      <c r="B667" s="329"/>
      <c r="C667" s="228"/>
      <c r="D667" s="359"/>
      <c r="E667" s="148"/>
      <c r="F667" s="547"/>
      <c r="G667" s="547"/>
      <c r="H667" s="547"/>
      <c r="I667" s="350"/>
      <c r="J667" s="751"/>
    </row>
    <row r="668" spans="1:10" x14ac:dyDescent="0.2">
      <c r="A668" s="452">
        <v>923</v>
      </c>
      <c r="B668" s="329" t="s">
        <v>37</v>
      </c>
      <c r="C668" s="370" t="s">
        <v>106</v>
      </c>
      <c r="D668" s="349">
        <v>0</v>
      </c>
      <c r="E668" s="349">
        <v>0</v>
      </c>
      <c r="F668" s="589" t="s">
        <v>11</v>
      </c>
      <c r="G668" s="589" t="s">
        <v>11</v>
      </c>
      <c r="H668" s="589" t="s">
        <v>11</v>
      </c>
      <c r="I668" s="278"/>
      <c r="J668" s="754"/>
    </row>
    <row r="669" spans="1:10" x14ac:dyDescent="0.2">
      <c r="A669" s="452">
        <v>923</v>
      </c>
      <c r="B669" s="329"/>
      <c r="C669" s="228"/>
      <c r="D669" s="359"/>
      <c r="E669" s="148"/>
      <c r="F669" s="548"/>
      <c r="G669" s="548"/>
      <c r="H669" s="548"/>
      <c r="I669" s="360"/>
      <c r="J669" s="653"/>
    </row>
    <row r="670" spans="1:10" x14ac:dyDescent="0.2">
      <c r="A670" s="452">
        <v>923</v>
      </c>
      <c r="B670" s="329" t="s">
        <v>46</v>
      </c>
      <c r="C670" s="376" t="s">
        <v>182</v>
      </c>
      <c r="D670" s="349">
        <v>0</v>
      </c>
      <c r="E670" s="349">
        <v>0</v>
      </c>
      <c r="F670" s="589" t="s">
        <v>11</v>
      </c>
      <c r="G670" s="589" t="s">
        <v>11</v>
      </c>
      <c r="H670" s="589" t="s">
        <v>11</v>
      </c>
      <c r="I670" s="278"/>
      <c r="J670" s="754"/>
    </row>
    <row r="671" spans="1:10" x14ac:dyDescent="0.2">
      <c r="A671" s="452">
        <v>923</v>
      </c>
      <c r="B671" s="329"/>
      <c r="C671" s="125"/>
      <c r="D671" s="361"/>
      <c r="E671" s="148"/>
      <c r="F671" s="546"/>
      <c r="G671" s="546"/>
      <c r="H671" s="546"/>
      <c r="I671" s="69"/>
      <c r="J671" s="38"/>
    </row>
    <row r="672" spans="1:10" x14ac:dyDescent="0.2">
      <c r="A672" s="452">
        <v>923</v>
      </c>
      <c r="B672" s="329" t="s">
        <v>52</v>
      </c>
      <c r="C672" s="376" t="s">
        <v>184</v>
      </c>
      <c r="D672" s="349">
        <v>559850</v>
      </c>
      <c r="E672" s="349">
        <v>156786</v>
      </c>
      <c r="F672" s="589" t="s">
        <v>11</v>
      </c>
      <c r="G672" s="589" t="s">
        <v>11</v>
      </c>
      <c r="H672" s="589" t="s">
        <v>11</v>
      </c>
      <c r="I672" s="278"/>
      <c r="J672" s="754"/>
    </row>
    <row r="673" spans="1:11" x14ac:dyDescent="0.2">
      <c r="A673" s="452">
        <v>923</v>
      </c>
      <c r="B673" s="329"/>
      <c r="C673" s="268" t="s">
        <v>347</v>
      </c>
      <c r="D673" s="262">
        <v>26800</v>
      </c>
      <c r="E673" s="225">
        <v>26800</v>
      </c>
      <c r="F673" s="484"/>
      <c r="G673" s="484"/>
      <c r="H673" s="484"/>
      <c r="I673" s="127"/>
      <c r="J673" s="737"/>
    </row>
    <row r="674" spans="1:11" x14ac:dyDescent="0.2">
      <c r="A674" s="452">
        <v>923</v>
      </c>
      <c r="B674" s="329"/>
      <c r="C674" s="478" t="s">
        <v>348</v>
      </c>
      <c r="D674" s="262"/>
      <c r="E674" s="225"/>
      <c r="F674" s="484"/>
      <c r="G674" s="484"/>
      <c r="H674" s="484"/>
      <c r="I674" s="69"/>
      <c r="J674" s="38"/>
    </row>
    <row r="675" spans="1:11" x14ac:dyDescent="0.2">
      <c r="A675" s="452">
        <v>923</v>
      </c>
      <c r="B675" s="329"/>
      <c r="C675" s="268" t="s">
        <v>835</v>
      </c>
      <c r="D675" s="262">
        <v>65000</v>
      </c>
      <c r="E675" s="225">
        <v>19200</v>
      </c>
      <c r="F675" s="479"/>
      <c r="G675" s="479"/>
      <c r="H675" s="479"/>
      <c r="I675" s="127"/>
      <c r="J675" s="737"/>
      <c r="K675" s="722"/>
    </row>
    <row r="676" spans="1:11" x14ac:dyDescent="0.2">
      <c r="A676" s="452">
        <v>923</v>
      </c>
      <c r="B676" s="329"/>
      <c r="C676" s="478" t="s">
        <v>834</v>
      </c>
      <c r="D676" s="262"/>
      <c r="E676" s="225"/>
      <c r="F676" s="484"/>
      <c r="G676" s="484"/>
      <c r="H676" s="484"/>
      <c r="I676" s="127"/>
      <c r="J676" s="737"/>
    </row>
    <row r="677" spans="1:11" ht="12.75" customHeight="1" x14ac:dyDescent="0.2">
      <c r="A677" s="452">
        <v>923</v>
      </c>
      <c r="B677" s="329"/>
      <c r="C677" s="268" t="s">
        <v>349</v>
      </c>
      <c r="D677" s="262">
        <v>500</v>
      </c>
      <c r="E677" s="225">
        <v>1000</v>
      </c>
      <c r="F677" s="484"/>
      <c r="G677" s="484"/>
      <c r="H677" s="484"/>
      <c r="I677" s="69"/>
      <c r="J677" s="38"/>
    </row>
    <row r="678" spans="1:11" ht="12.75" customHeight="1" x14ac:dyDescent="0.2">
      <c r="A678" s="452">
        <v>923</v>
      </c>
      <c r="B678" s="329"/>
      <c r="C678" s="478" t="s">
        <v>350</v>
      </c>
      <c r="D678" s="262"/>
      <c r="E678" s="225"/>
      <c r="F678" s="484"/>
      <c r="G678" s="484"/>
      <c r="H678" s="484"/>
      <c r="I678" s="69"/>
      <c r="J678" s="38"/>
    </row>
    <row r="679" spans="1:11" x14ac:dyDescent="0.2">
      <c r="A679" s="452">
        <v>923</v>
      </c>
      <c r="B679" s="329"/>
      <c r="C679" s="268" t="s">
        <v>833</v>
      </c>
      <c r="D679" s="262"/>
      <c r="E679" s="225">
        <v>50</v>
      </c>
      <c r="F679" s="484"/>
      <c r="G679" s="484"/>
      <c r="H679" s="484"/>
      <c r="I679" s="69"/>
      <c r="J679" s="38"/>
    </row>
    <row r="680" spans="1:11" x14ac:dyDescent="0.2">
      <c r="A680" s="452">
        <v>923</v>
      </c>
      <c r="B680" s="329"/>
      <c r="C680" s="478" t="s">
        <v>665</v>
      </c>
      <c r="D680" s="262"/>
      <c r="E680" s="225"/>
      <c r="F680" s="479"/>
      <c r="G680" s="479"/>
      <c r="H680" s="479"/>
      <c r="I680" s="127"/>
      <c r="J680" s="737"/>
    </row>
    <row r="681" spans="1:11" ht="13.5" customHeight="1" x14ac:dyDescent="0.2">
      <c r="A681" s="452">
        <v>923</v>
      </c>
      <c r="B681" s="329"/>
      <c r="C681" s="268" t="s">
        <v>434</v>
      </c>
      <c r="D681" s="262">
        <v>1000</v>
      </c>
      <c r="E681" s="225">
        <v>2000</v>
      </c>
      <c r="F681" s="479"/>
      <c r="G681" s="479"/>
      <c r="H681" s="479"/>
      <c r="I681" s="69"/>
      <c r="J681" s="38"/>
    </row>
    <row r="682" spans="1:11" x14ac:dyDescent="0.2">
      <c r="A682" s="452">
        <v>923</v>
      </c>
      <c r="B682" s="329"/>
      <c r="C682" s="478" t="s">
        <v>836</v>
      </c>
      <c r="D682" s="262"/>
      <c r="E682" s="225"/>
      <c r="F682" s="484"/>
      <c r="G682" s="484"/>
      <c r="H682" s="484"/>
      <c r="I682" s="69"/>
      <c r="J682" s="38"/>
    </row>
    <row r="683" spans="1:11" x14ac:dyDescent="0.2">
      <c r="A683" s="452">
        <v>923</v>
      </c>
      <c r="B683" s="329"/>
      <c r="C683" s="268" t="s">
        <v>435</v>
      </c>
      <c r="D683" s="262">
        <v>2500</v>
      </c>
      <c r="E683" s="225">
        <v>500</v>
      </c>
      <c r="F683" s="484"/>
      <c r="G683" s="484"/>
      <c r="H683" s="484"/>
      <c r="I683" s="69"/>
      <c r="J683" s="38"/>
    </row>
    <row r="684" spans="1:11" ht="12.75" customHeight="1" x14ac:dyDescent="0.2">
      <c r="A684" s="452">
        <v>923</v>
      </c>
      <c r="B684" s="329"/>
      <c r="C684" s="478" t="s">
        <v>436</v>
      </c>
      <c r="D684" s="262"/>
      <c r="E684" s="225"/>
      <c r="F684" s="479"/>
      <c r="G684" s="479"/>
      <c r="H684" s="479"/>
      <c r="I684" s="69"/>
      <c r="J684" s="38"/>
    </row>
    <row r="685" spans="1:11" x14ac:dyDescent="0.2">
      <c r="A685" s="452">
        <v>923</v>
      </c>
      <c r="B685" s="329"/>
      <c r="C685" s="268" t="s">
        <v>437</v>
      </c>
      <c r="D685" s="262">
        <v>1000</v>
      </c>
      <c r="E685" s="225">
        <v>1000</v>
      </c>
      <c r="F685" s="500"/>
      <c r="G685" s="500"/>
      <c r="H685" s="500"/>
      <c r="I685" s="69"/>
      <c r="J685" s="38"/>
    </row>
    <row r="686" spans="1:11" x14ac:dyDescent="0.2">
      <c r="A686" s="452">
        <v>923</v>
      </c>
      <c r="B686" s="329"/>
      <c r="C686" s="478" t="s">
        <v>438</v>
      </c>
      <c r="D686" s="262"/>
      <c r="E686" s="225"/>
      <c r="F686" s="500"/>
      <c r="G686" s="500"/>
      <c r="H686" s="500"/>
      <c r="I686" s="69"/>
      <c r="J686" s="38"/>
    </row>
    <row r="687" spans="1:11" x14ac:dyDescent="0.2">
      <c r="A687" s="452">
        <v>923</v>
      </c>
      <c r="B687" s="329"/>
      <c r="C687" s="268" t="s">
        <v>439</v>
      </c>
      <c r="D687" s="262">
        <v>1000</v>
      </c>
      <c r="E687" s="225">
        <v>1000</v>
      </c>
      <c r="F687" s="500"/>
      <c r="G687" s="500"/>
      <c r="H687" s="500"/>
      <c r="I687" s="69"/>
      <c r="J687" s="38"/>
    </row>
    <row r="688" spans="1:11" x14ac:dyDescent="0.2">
      <c r="A688" s="452">
        <v>923</v>
      </c>
      <c r="B688" s="329"/>
      <c r="C688" s="478" t="s">
        <v>440</v>
      </c>
      <c r="D688" s="262"/>
      <c r="E688" s="225"/>
      <c r="F688" s="500"/>
      <c r="G688" s="500"/>
      <c r="H688" s="500"/>
      <c r="I688" s="69"/>
      <c r="J688" s="38"/>
    </row>
    <row r="689" spans="1:10" x14ac:dyDescent="0.2">
      <c r="A689" s="452">
        <v>923</v>
      </c>
      <c r="B689" s="329"/>
      <c r="C689" s="268" t="s">
        <v>441</v>
      </c>
      <c r="D689" s="262">
        <v>1000</v>
      </c>
      <c r="E689" s="225">
        <v>1000</v>
      </c>
      <c r="F689" s="500"/>
      <c r="G689" s="500"/>
      <c r="H689" s="500"/>
      <c r="I689" s="69"/>
      <c r="J689" s="38"/>
    </row>
    <row r="690" spans="1:10" x14ac:dyDescent="0.2">
      <c r="A690" s="452">
        <v>923</v>
      </c>
      <c r="B690" s="329"/>
      <c r="C690" s="478" t="s">
        <v>442</v>
      </c>
      <c r="D690" s="262"/>
      <c r="E690" s="225"/>
      <c r="F690" s="500"/>
      <c r="G690" s="500"/>
      <c r="H690" s="500"/>
      <c r="I690" s="69"/>
      <c r="J690" s="38"/>
    </row>
    <row r="691" spans="1:10" x14ac:dyDescent="0.2">
      <c r="A691" s="452">
        <v>923</v>
      </c>
      <c r="B691" s="329"/>
      <c r="C691" s="268" t="s">
        <v>564</v>
      </c>
      <c r="D691" s="262">
        <v>60000</v>
      </c>
      <c r="E691" s="225">
        <v>1000</v>
      </c>
      <c r="F691" s="500"/>
      <c r="G691" s="500"/>
      <c r="H691" s="500"/>
      <c r="I691" s="69"/>
      <c r="J691" s="38"/>
    </row>
    <row r="692" spans="1:10" x14ac:dyDescent="0.2">
      <c r="A692" s="452">
        <v>923</v>
      </c>
      <c r="B692" s="329"/>
      <c r="C692" s="478" t="s">
        <v>666</v>
      </c>
      <c r="D692" s="262"/>
      <c r="E692" s="225"/>
      <c r="F692" s="500"/>
      <c r="G692" s="500"/>
      <c r="H692" s="500"/>
      <c r="I692" s="69"/>
      <c r="J692" s="38"/>
    </row>
    <row r="693" spans="1:10" x14ac:dyDescent="0.2">
      <c r="A693" s="452">
        <v>923</v>
      </c>
      <c r="B693" s="329"/>
      <c r="C693" s="268" t="s">
        <v>832</v>
      </c>
      <c r="D693" s="262">
        <v>4850</v>
      </c>
      <c r="E693" s="225">
        <v>11916</v>
      </c>
      <c r="F693" s="500"/>
      <c r="G693" s="500"/>
      <c r="H693" s="500"/>
      <c r="I693" s="69"/>
      <c r="J693" s="38"/>
    </row>
    <row r="694" spans="1:10" x14ac:dyDescent="0.2">
      <c r="A694" s="452">
        <v>923</v>
      </c>
      <c r="B694" s="329"/>
      <c r="C694" s="478" t="s">
        <v>831</v>
      </c>
      <c r="D694" s="262"/>
      <c r="E694" s="225"/>
      <c r="F694" s="500"/>
      <c r="G694" s="500"/>
      <c r="H694" s="500"/>
      <c r="I694" s="69"/>
      <c r="J694" s="38"/>
    </row>
    <row r="695" spans="1:10" x14ac:dyDescent="0.2">
      <c r="A695" s="452">
        <v>923</v>
      </c>
      <c r="B695" s="329"/>
      <c r="C695" s="268" t="s">
        <v>443</v>
      </c>
      <c r="D695" s="262">
        <v>1000</v>
      </c>
      <c r="E695" s="225">
        <v>1000</v>
      </c>
      <c r="F695" s="500"/>
      <c r="G695" s="500"/>
      <c r="H695" s="500"/>
      <c r="I695" s="69"/>
      <c r="J695" s="38"/>
    </row>
    <row r="696" spans="1:10" x14ac:dyDescent="0.2">
      <c r="A696" s="452">
        <v>923</v>
      </c>
      <c r="B696" s="329"/>
      <c r="C696" s="478" t="s">
        <v>444</v>
      </c>
      <c r="D696" s="262"/>
      <c r="E696" s="225"/>
      <c r="F696" s="500"/>
      <c r="G696" s="500"/>
      <c r="H696" s="500"/>
      <c r="I696" s="69"/>
      <c r="J696" s="38"/>
    </row>
    <row r="697" spans="1:10" x14ac:dyDescent="0.2">
      <c r="A697" s="452">
        <v>923</v>
      </c>
      <c r="B697" s="329"/>
      <c r="C697" s="268" t="s">
        <v>830</v>
      </c>
      <c r="D697" s="262">
        <v>4500</v>
      </c>
      <c r="E697" s="225">
        <v>4500</v>
      </c>
      <c r="F697" s="500"/>
      <c r="G697" s="500"/>
      <c r="H697" s="500"/>
      <c r="I697" s="69"/>
      <c r="J697" s="38"/>
    </row>
    <row r="698" spans="1:10" x14ac:dyDescent="0.2">
      <c r="A698" s="452">
        <v>923</v>
      </c>
      <c r="B698" s="329"/>
      <c r="C698" s="478" t="s">
        <v>829</v>
      </c>
      <c r="D698" s="262"/>
      <c r="E698" s="225"/>
      <c r="F698" s="500"/>
      <c r="G698" s="500"/>
      <c r="H698" s="500"/>
      <c r="I698" s="69"/>
      <c r="J698" s="38"/>
    </row>
    <row r="699" spans="1:10" x14ac:dyDescent="0.2">
      <c r="A699" s="452">
        <v>923</v>
      </c>
      <c r="B699" s="329"/>
      <c r="C699" s="268" t="s">
        <v>445</v>
      </c>
      <c r="D699" s="262">
        <v>30000</v>
      </c>
      <c r="E699" s="225">
        <v>11000</v>
      </c>
      <c r="F699" s="500"/>
      <c r="G699" s="500"/>
      <c r="H699" s="500"/>
      <c r="I699" s="69"/>
      <c r="J699" s="38"/>
    </row>
    <row r="700" spans="1:10" x14ac:dyDescent="0.2">
      <c r="A700" s="452">
        <v>923</v>
      </c>
      <c r="B700" s="329"/>
      <c r="C700" s="478" t="s">
        <v>446</v>
      </c>
      <c r="D700" s="262"/>
      <c r="E700" s="225"/>
      <c r="F700" s="500"/>
      <c r="G700" s="500"/>
      <c r="H700" s="500"/>
      <c r="I700" s="69"/>
      <c r="J700" s="38"/>
    </row>
    <row r="701" spans="1:10" x14ac:dyDescent="0.2">
      <c r="A701" s="452">
        <v>923</v>
      </c>
      <c r="B701" s="329"/>
      <c r="C701" s="268" t="s">
        <v>565</v>
      </c>
      <c r="D701" s="262">
        <v>1000</v>
      </c>
      <c r="E701" s="225">
        <v>1000</v>
      </c>
      <c r="F701" s="500"/>
      <c r="G701" s="500"/>
      <c r="H701" s="500"/>
      <c r="I701" s="69"/>
      <c r="J701" s="38"/>
    </row>
    <row r="702" spans="1:10" x14ac:dyDescent="0.2">
      <c r="A702" s="452">
        <v>923</v>
      </c>
      <c r="B702" s="329"/>
      <c r="C702" s="478" t="s">
        <v>667</v>
      </c>
      <c r="D702" s="262"/>
      <c r="E702" s="225"/>
      <c r="F702" s="500"/>
      <c r="G702" s="500"/>
      <c r="H702" s="500"/>
      <c r="I702" s="138"/>
      <c r="J702" s="38"/>
    </row>
    <row r="703" spans="1:10" ht="14.25" customHeight="1" x14ac:dyDescent="0.2">
      <c r="A703" s="452">
        <v>923</v>
      </c>
      <c r="B703" s="329"/>
      <c r="C703" s="268" t="s">
        <v>828</v>
      </c>
      <c r="D703" s="262">
        <v>2000</v>
      </c>
      <c r="E703" s="225">
        <v>14000</v>
      </c>
      <c r="F703" s="500"/>
      <c r="G703" s="500"/>
      <c r="H703" s="500"/>
      <c r="I703" s="69"/>
      <c r="J703" s="38"/>
    </row>
    <row r="704" spans="1:10" ht="12" customHeight="1" x14ac:dyDescent="0.2">
      <c r="A704" s="452">
        <v>923</v>
      </c>
      <c r="B704" s="329"/>
      <c r="C704" s="478" t="s">
        <v>827</v>
      </c>
      <c r="D704" s="262">
        <v>7000</v>
      </c>
      <c r="E704" s="225"/>
      <c r="F704" s="500"/>
      <c r="G704" s="500"/>
      <c r="H704" s="500"/>
      <c r="I704" s="69"/>
      <c r="J704" s="38"/>
    </row>
    <row r="705" spans="1:10" x14ac:dyDescent="0.2">
      <c r="A705" s="452">
        <v>923</v>
      </c>
      <c r="B705" s="329"/>
      <c r="C705" s="268" t="s">
        <v>447</v>
      </c>
      <c r="D705" s="262"/>
      <c r="E705" s="225">
        <v>50</v>
      </c>
      <c r="F705" s="500"/>
      <c r="G705" s="500"/>
      <c r="H705" s="500"/>
      <c r="I705" s="69"/>
      <c r="J705" s="38"/>
    </row>
    <row r="706" spans="1:10" x14ac:dyDescent="0.2">
      <c r="A706" s="452">
        <v>923</v>
      </c>
      <c r="B706" s="329"/>
      <c r="C706" s="268" t="s">
        <v>563</v>
      </c>
      <c r="D706" s="262">
        <v>5000</v>
      </c>
      <c r="E706" s="225">
        <v>5000</v>
      </c>
      <c r="F706" s="500"/>
      <c r="G706" s="500"/>
      <c r="H706" s="500"/>
      <c r="I706" s="69"/>
      <c r="J706" s="38"/>
    </row>
    <row r="707" spans="1:10" x14ac:dyDescent="0.2">
      <c r="A707" s="452">
        <v>923</v>
      </c>
      <c r="B707" s="329"/>
      <c r="C707" s="478" t="s">
        <v>563</v>
      </c>
      <c r="D707" s="262"/>
      <c r="E707" s="225"/>
      <c r="F707" s="500"/>
      <c r="G707" s="500"/>
      <c r="H707" s="500"/>
      <c r="I707" s="69"/>
      <c r="J707" s="38"/>
    </row>
    <row r="708" spans="1:10" x14ac:dyDescent="0.2">
      <c r="A708" s="452">
        <v>923</v>
      </c>
      <c r="B708" s="329"/>
      <c r="C708" s="268" t="s">
        <v>561</v>
      </c>
      <c r="D708" s="262">
        <v>1500</v>
      </c>
      <c r="E708" s="225">
        <v>1500</v>
      </c>
      <c r="F708" s="500"/>
      <c r="G708" s="500"/>
      <c r="H708" s="500"/>
      <c r="I708" s="69"/>
      <c r="J708" s="38"/>
    </row>
    <row r="709" spans="1:10" x14ac:dyDescent="0.2">
      <c r="A709" s="452">
        <v>923</v>
      </c>
      <c r="B709" s="329"/>
      <c r="C709" s="478" t="s">
        <v>562</v>
      </c>
      <c r="D709" s="262"/>
      <c r="E709" s="225"/>
      <c r="F709" s="500"/>
      <c r="G709" s="500"/>
      <c r="H709" s="500"/>
      <c r="I709" s="69"/>
      <c r="J709" s="38"/>
    </row>
    <row r="710" spans="1:10" x14ac:dyDescent="0.2">
      <c r="A710" s="452">
        <v>923</v>
      </c>
      <c r="B710" s="329"/>
      <c r="C710" s="268" t="s">
        <v>671</v>
      </c>
      <c r="D710" s="262">
        <v>8000</v>
      </c>
      <c r="E710" s="225">
        <v>4850</v>
      </c>
      <c r="F710" s="500"/>
      <c r="G710" s="500"/>
      <c r="H710" s="500"/>
      <c r="I710" s="69"/>
      <c r="J710" s="38"/>
    </row>
    <row r="711" spans="1:10" x14ac:dyDescent="0.2">
      <c r="A711" s="452">
        <v>923</v>
      </c>
      <c r="B711" s="329"/>
      <c r="C711" s="478" t="s">
        <v>672</v>
      </c>
      <c r="D711" s="262"/>
      <c r="E711" s="225"/>
      <c r="F711" s="500"/>
      <c r="G711" s="500"/>
      <c r="H711" s="500"/>
      <c r="I711" s="69"/>
      <c r="J711" s="38"/>
    </row>
    <row r="712" spans="1:10" x14ac:dyDescent="0.2">
      <c r="A712" s="452">
        <v>923</v>
      </c>
      <c r="B712" s="329"/>
      <c r="C712" s="268" t="s">
        <v>673</v>
      </c>
      <c r="D712" s="262"/>
      <c r="E712" s="225">
        <v>4000</v>
      </c>
      <c r="F712" s="500"/>
      <c r="G712" s="500"/>
      <c r="H712" s="500"/>
      <c r="I712" s="69"/>
      <c r="J712" s="38"/>
    </row>
    <row r="713" spans="1:10" x14ac:dyDescent="0.2">
      <c r="A713" s="452">
        <v>923</v>
      </c>
      <c r="B713" s="329"/>
      <c r="C713" s="478" t="s">
        <v>674</v>
      </c>
      <c r="D713" s="262"/>
      <c r="E713" s="225"/>
      <c r="F713" s="500"/>
      <c r="G713" s="500"/>
      <c r="H713" s="500"/>
      <c r="I713" s="69"/>
      <c r="J713" s="38"/>
    </row>
    <row r="714" spans="1:10" x14ac:dyDescent="0.2">
      <c r="A714" s="452">
        <v>923</v>
      </c>
      <c r="B714" s="329"/>
      <c r="C714" s="268" t="s">
        <v>825</v>
      </c>
      <c r="D714" s="262">
        <v>2000</v>
      </c>
      <c r="E714" s="225">
        <v>2000</v>
      </c>
      <c r="F714" s="500"/>
      <c r="G714" s="500"/>
      <c r="H714" s="500"/>
      <c r="I714" s="69"/>
      <c r="J714" s="38"/>
    </row>
    <row r="715" spans="1:10" x14ac:dyDescent="0.2">
      <c r="A715" s="452">
        <v>923</v>
      </c>
      <c r="B715" s="329"/>
      <c r="C715" s="478" t="s">
        <v>824</v>
      </c>
      <c r="D715" s="657"/>
      <c r="E715" s="225"/>
      <c r="F715" s="500"/>
      <c r="G715" s="500"/>
      <c r="H715" s="500"/>
      <c r="I715" s="69"/>
      <c r="J715" s="38"/>
    </row>
    <row r="716" spans="1:10" ht="12.75" customHeight="1" x14ac:dyDescent="0.2">
      <c r="A716" s="452">
        <v>923</v>
      </c>
      <c r="B716" s="329"/>
      <c r="C716" s="268" t="s">
        <v>675</v>
      </c>
      <c r="D716" s="262"/>
      <c r="E716" s="225">
        <v>16500</v>
      </c>
      <c r="F716" s="500"/>
      <c r="G716" s="500"/>
      <c r="H716" s="500"/>
      <c r="I716" s="69"/>
      <c r="J716" s="38"/>
    </row>
    <row r="717" spans="1:10" x14ac:dyDescent="0.2">
      <c r="A717" s="452">
        <v>923</v>
      </c>
      <c r="B717" s="329"/>
      <c r="C717" s="478" t="s">
        <v>826</v>
      </c>
      <c r="D717" s="657"/>
      <c r="E717" s="225"/>
      <c r="F717" s="500"/>
      <c r="G717" s="500"/>
      <c r="H717" s="500"/>
      <c r="I717" s="69"/>
      <c r="J717" s="38"/>
    </row>
    <row r="718" spans="1:10" ht="14.25" customHeight="1" x14ac:dyDescent="0.2">
      <c r="A718" s="452">
        <v>923</v>
      </c>
      <c r="B718" s="329"/>
      <c r="C718" s="268" t="s">
        <v>676</v>
      </c>
      <c r="D718" s="262"/>
      <c r="E718" s="225">
        <v>7000</v>
      </c>
      <c r="F718" s="500"/>
      <c r="G718" s="500"/>
      <c r="H718" s="500"/>
      <c r="I718" s="138"/>
      <c r="J718" s="38"/>
    </row>
    <row r="719" spans="1:10" ht="14.25" customHeight="1" x14ac:dyDescent="0.2">
      <c r="A719" s="452">
        <v>923</v>
      </c>
      <c r="B719" s="329"/>
      <c r="C719" s="478" t="s">
        <v>677</v>
      </c>
      <c r="D719" s="262"/>
      <c r="E719" s="225"/>
      <c r="F719" s="500"/>
      <c r="G719" s="500"/>
      <c r="H719" s="500"/>
      <c r="I719" s="69"/>
      <c r="J719" s="38"/>
    </row>
    <row r="720" spans="1:10" ht="10.5" customHeight="1" x14ac:dyDescent="0.2">
      <c r="A720" s="452">
        <v>923</v>
      </c>
      <c r="B720" s="329"/>
      <c r="C720" s="268" t="s">
        <v>819</v>
      </c>
      <c r="D720" s="262"/>
      <c r="E720" s="225">
        <v>3000</v>
      </c>
      <c r="F720" s="500"/>
      <c r="G720" s="500"/>
      <c r="H720" s="500"/>
      <c r="I720" s="69"/>
      <c r="J720" s="38"/>
    </row>
    <row r="721" spans="1:10" x14ac:dyDescent="0.2">
      <c r="A721" s="452">
        <v>923</v>
      </c>
      <c r="B721" s="329"/>
      <c r="C721" s="478" t="s">
        <v>823</v>
      </c>
      <c r="D721" s="262"/>
      <c r="E721" s="225"/>
      <c r="F721" s="500"/>
      <c r="G721" s="500"/>
      <c r="H721" s="500"/>
      <c r="I721" s="69"/>
      <c r="J721" s="38"/>
    </row>
    <row r="722" spans="1:10" ht="12.75" customHeight="1" x14ac:dyDescent="0.2">
      <c r="A722" s="452">
        <v>923</v>
      </c>
      <c r="B722" s="329"/>
      <c r="C722" s="268" t="s">
        <v>822</v>
      </c>
      <c r="D722" s="657"/>
      <c r="E722" s="225">
        <v>3000</v>
      </c>
      <c r="F722" s="500"/>
      <c r="G722" s="500"/>
      <c r="H722" s="500"/>
      <c r="I722" s="69"/>
      <c r="J722" s="38"/>
    </row>
    <row r="723" spans="1:10" ht="11.25" customHeight="1" x14ac:dyDescent="0.2">
      <c r="A723" s="452">
        <v>923</v>
      </c>
      <c r="B723" s="329"/>
      <c r="C723" s="478" t="s">
        <v>821</v>
      </c>
      <c r="D723" s="262"/>
      <c r="E723" s="225"/>
      <c r="F723" s="500"/>
      <c r="G723" s="500"/>
      <c r="H723" s="500"/>
      <c r="I723" s="69"/>
      <c r="J723" s="38"/>
    </row>
    <row r="724" spans="1:10" x14ac:dyDescent="0.2">
      <c r="A724" s="452">
        <v>923</v>
      </c>
      <c r="B724" s="329"/>
      <c r="C724" s="268" t="s">
        <v>678</v>
      </c>
      <c r="D724" s="657"/>
      <c r="E724" s="225">
        <v>12920</v>
      </c>
      <c r="F724" s="500"/>
      <c r="G724" s="500"/>
      <c r="H724" s="500"/>
      <c r="I724" s="69"/>
      <c r="J724" s="38"/>
    </row>
    <row r="725" spans="1:10" x14ac:dyDescent="0.2">
      <c r="A725" s="452">
        <v>923</v>
      </c>
      <c r="B725" s="329"/>
      <c r="C725" s="478" t="s">
        <v>679</v>
      </c>
      <c r="D725" s="262"/>
      <c r="E725" s="244"/>
      <c r="F725" s="500"/>
      <c r="G725" s="500"/>
      <c r="H725" s="500"/>
      <c r="I725" s="138"/>
      <c r="J725" s="38"/>
    </row>
    <row r="726" spans="1:10" s="692" customFormat="1" x14ac:dyDescent="0.2">
      <c r="A726" s="689">
        <v>923</v>
      </c>
      <c r="B726" s="690"/>
      <c r="C726" s="726" t="s">
        <v>503</v>
      </c>
      <c r="D726" s="262">
        <v>334200</v>
      </c>
      <c r="E726" s="253">
        <v>0</v>
      </c>
      <c r="F726" s="691"/>
      <c r="G726" s="691"/>
      <c r="H726" s="691"/>
      <c r="I726" s="662"/>
      <c r="J726" s="756"/>
    </row>
    <row r="727" spans="1:10" x14ac:dyDescent="0.2">
      <c r="A727" s="452">
        <v>923</v>
      </c>
      <c r="B727" s="329"/>
      <c r="C727" s="499"/>
      <c r="D727" s="545"/>
      <c r="E727" s="682"/>
      <c r="F727" s="500"/>
      <c r="G727" s="500"/>
      <c r="H727" s="500"/>
      <c r="I727" s="69"/>
      <c r="J727" s="38"/>
    </row>
    <row r="728" spans="1:10" x14ac:dyDescent="0.2">
      <c r="A728" s="452">
        <v>923</v>
      </c>
      <c r="B728" s="329" t="s">
        <v>317</v>
      </c>
      <c r="C728" s="376" t="s">
        <v>513</v>
      </c>
      <c r="D728" s="349">
        <v>200</v>
      </c>
      <c r="E728" s="349">
        <v>0</v>
      </c>
      <c r="F728" s="589" t="s">
        <v>11</v>
      </c>
      <c r="G728" s="589" t="s">
        <v>11</v>
      </c>
      <c r="H728" s="589" t="s">
        <v>11</v>
      </c>
      <c r="I728" s="278"/>
      <c r="J728" s="754"/>
    </row>
    <row r="729" spans="1:10" ht="14.25" customHeight="1" x14ac:dyDescent="0.2">
      <c r="A729" s="452">
        <v>923</v>
      </c>
      <c r="B729" s="329"/>
      <c r="C729" s="268" t="s">
        <v>820</v>
      </c>
      <c r="D729" s="262">
        <v>200</v>
      </c>
      <c r="E729" s="244"/>
      <c r="F729" s="484"/>
      <c r="G729" s="484"/>
      <c r="H729" s="484"/>
      <c r="I729" s="127"/>
      <c r="J729" s="737"/>
    </row>
    <row r="730" spans="1:10" x14ac:dyDescent="0.2">
      <c r="A730" s="452">
        <v>923</v>
      </c>
      <c r="B730" s="329"/>
      <c r="C730" s="228"/>
      <c r="D730" s="262"/>
      <c r="E730" s="244"/>
      <c r="F730" s="69"/>
      <c r="G730" s="69"/>
      <c r="H730" s="69"/>
      <c r="I730" s="69"/>
      <c r="J730" s="38"/>
    </row>
    <row r="731" spans="1:10" x14ac:dyDescent="0.2">
      <c r="A731" s="371">
        <v>924</v>
      </c>
      <c r="B731" s="372" t="s">
        <v>11</v>
      </c>
      <c r="C731" s="373" t="s">
        <v>107</v>
      </c>
      <c r="D731" s="321">
        <v>39000</v>
      </c>
      <c r="E731" s="321">
        <v>39000</v>
      </c>
      <c r="F731" s="321">
        <v>176000</v>
      </c>
      <c r="G731" s="321">
        <v>172000</v>
      </c>
      <c r="H731" s="321">
        <v>168000</v>
      </c>
      <c r="I731" s="368"/>
      <c r="J731" s="42"/>
    </row>
    <row r="732" spans="1:10" x14ac:dyDescent="0.2">
      <c r="A732" s="452">
        <v>924</v>
      </c>
      <c r="B732" s="362" t="s">
        <v>18</v>
      </c>
      <c r="C732" s="363" t="s">
        <v>195</v>
      </c>
      <c r="D732" s="349">
        <v>39000</v>
      </c>
      <c r="E732" s="349">
        <v>39000</v>
      </c>
      <c r="F732" s="349">
        <v>176000</v>
      </c>
      <c r="G732" s="349">
        <v>172000</v>
      </c>
      <c r="H732" s="349">
        <v>168000</v>
      </c>
      <c r="I732" s="122"/>
      <c r="J732" s="750"/>
    </row>
    <row r="733" spans="1:10" x14ac:dyDescent="0.2">
      <c r="A733" s="452">
        <v>924</v>
      </c>
      <c r="B733" s="362"/>
      <c r="C733" s="140" t="s">
        <v>501</v>
      </c>
      <c r="D733" s="326">
        <v>39000</v>
      </c>
      <c r="E733" s="141">
        <v>39000</v>
      </c>
      <c r="F733" s="127">
        <v>46000</v>
      </c>
      <c r="G733" s="127">
        <v>42000</v>
      </c>
      <c r="H733" s="127">
        <v>38000</v>
      </c>
      <c r="I733" s="127"/>
      <c r="J733" s="737"/>
    </row>
    <row r="734" spans="1:10" x14ac:dyDescent="0.2">
      <c r="A734" s="452">
        <v>924</v>
      </c>
      <c r="B734" s="362"/>
      <c r="C734" s="140" t="s">
        <v>500</v>
      </c>
      <c r="D734" s="326">
        <v>0</v>
      </c>
      <c r="E734" s="141">
        <v>0</v>
      </c>
      <c r="F734" s="127">
        <v>130000</v>
      </c>
      <c r="G734" s="127">
        <v>130000</v>
      </c>
      <c r="H734" s="127">
        <v>130000</v>
      </c>
      <c r="I734" s="127"/>
      <c r="J734" s="737"/>
    </row>
    <row r="735" spans="1:10" x14ac:dyDescent="0.2">
      <c r="A735" s="452">
        <v>924</v>
      </c>
      <c r="B735" s="362"/>
      <c r="C735" s="140"/>
      <c r="D735" s="326"/>
      <c r="E735" s="141"/>
      <c r="F735" s="127"/>
      <c r="G735" s="127"/>
      <c r="H735" s="127"/>
      <c r="I735" s="127"/>
      <c r="J735" s="737"/>
    </row>
    <row r="736" spans="1:10" x14ac:dyDescent="0.2">
      <c r="A736" s="387">
        <v>925</v>
      </c>
      <c r="B736" s="388" t="s">
        <v>11</v>
      </c>
      <c r="C736" s="389" t="s">
        <v>108</v>
      </c>
      <c r="D736" s="321">
        <v>10538.2</v>
      </c>
      <c r="E736" s="321">
        <v>11418.97</v>
      </c>
      <c r="F736" s="321">
        <v>12090.04</v>
      </c>
      <c r="G736" s="321">
        <v>12793.8</v>
      </c>
      <c r="H736" s="321">
        <v>13539.4</v>
      </c>
      <c r="I736" s="368"/>
      <c r="J736" s="42"/>
    </row>
    <row r="737" spans="1:10" x14ac:dyDescent="0.2">
      <c r="A737" s="452">
        <v>925</v>
      </c>
      <c r="B737" s="390" t="s">
        <v>54</v>
      </c>
      <c r="C737" s="364" t="s">
        <v>109</v>
      </c>
      <c r="D737" s="349">
        <v>10538.2</v>
      </c>
      <c r="E737" s="349">
        <v>11418.97</v>
      </c>
      <c r="F737" s="349">
        <v>12090.04</v>
      </c>
      <c r="G737" s="349">
        <v>12793.8</v>
      </c>
      <c r="H737" s="349">
        <v>13539.4</v>
      </c>
      <c r="I737" s="126"/>
      <c r="J737" s="750"/>
    </row>
    <row r="738" spans="1:10" x14ac:dyDescent="0.2">
      <c r="A738" s="387">
        <v>926</v>
      </c>
      <c r="B738" s="388" t="s">
        <v>11</v>
      </c>
      <c r="C738" s="389" t="s">
        <v>120</v>
      </c>
      <c r="D738" s="321">
        <v>156400</v>
      </c>
      <c r="E738" s="321">
        <v>164450</v>
      </c>
      <c r="F738" s="321">
        <v>164450</v>
      </c>
      <c r="G738" s="321">
        <v>164450</v>
      </c>
      <c r="H738" s="321">
        <v>164450</v>
      </c>
      <c r="I738" s="368"/>
      <c r="J738" s="42"/>
    </row>
    <row r="739" spans="1:10" x14ac:dyDescent="0.2">
      <c r="A739" s="452">
        <v>926</v>
      </c>
      <c r="B739" s="390" t="s">
        <v>9</v>
      </c>
      <c r="C739" s="364" t="s">
        <v>207</v>
      </c>
      <c r="D739" s="349">
        <v>19000</v>
      </c>
      <c r="E739" s="349">
        <v>27050</v>
      </c>
      <c r="F739" s="349">
        <v>27050</v>
      </c>
      <c r="G739" s="349">
        <v>27050</v>
      </c>
      <c r="H739" s="349">
        <v>27050</v>
      </c>
      <c r="I739" s="126"/>
      <c r="J739" s="750"/>
    </row>
    <row r="740" spans="1:10" x14ac:dyDescent="0.2">
      <c r="A740" s="452">
        <v>926</v>
      </c>
      <c r="B740" s="390" t="s">
        <v>16</v>
      </c>
      <c r="C740" s="364" t="s">
        <v>208</v>
      </c>
      <c r="D740" s="349">
        <v>36550</v>
      </c>
      <c r="E740" s="349">
        <v>36550</v>
      </c>
      <c r="F740" s="349">
        <v>36550</v>
      </c>
      <c r="G740" s="349">
        <v>36550</v>
      </c>
      <c r="H740" s="349">
        <v>36550</v>
      </c>
      <c r="I740" s="126"/>
      <c r="J740" s="750"/>
    </row>
    <row r="741" spans="1:10" x14ac:dyDescent="0.2">
      <c r="A741" s="452">
        <v>926</v>
      </c>
      <c r="B741" s="390" t="s">
        <v>22</v>
      </c>
      <c r="C741" s="364" t="s">
        <v>209</v>
      </c>
      <c r="D741" s="349">
        <v>34250</v>
      </c>
      <c r="E741" s="349">
        <v>34250</v>
      </c>
      <c r="F741" s="349">
        <v>34250</v>
      </c>
      <c r="G741" s="349">
        <v>34250</v>
      </c>
      <c r="H741" s="349">
        <v>34250</v>
      </c>
      <c r="I741" s="126"/>
      <c r="J741" s="750"/>
    </row>
    <row r="742" spans="1:10" x14ac:dyDescent="0.2">
      <c r="A742" s="452">
        <v>926</v>
      </c>
      <c r="B742" s="390" t="s">
        <v>26</v>
      </c>
      <c r="C742" s="364" t="s">
        <v>210</v>
      </c>
      <c r="D742" s="349">
        <v>1500</v>
      </c>
      <c r="E742" s="349">
        <v>1500</v>
      </c>
      <c r="F742" s="349">
        <v>1500</v>
      </c>
      <c r="G742" s="349">
        <v>1500</v>
      </c>
      <c r="H742" s="349">
        <v>1500</v>
      </c>
      <c r="I742" s="126"/>
      <c r="J742" s="750"/>
    </row>
    <row r="743" spans="1:10" x14ac:dyDescent="0.2">
      <c r="A743" s="452">
        <v>926</v>
      </c>
      <c r="B743" s="390" t="s">
        <v>29</v>
      </c>
      <c r="C743" s="330" t="s">
        <v>325</v>
      </c>
      <c r="D743" s="349">
        <v>14000</v>
      </c>
      <c r="E743" s="349">
        <v>14000</v>
      </c>
      <c r="F743" s="349">
        <v>14000</v>
      </c>
      <c r="G743" s="349">
        <v>14000</v>
      </c>
      <c r="H743" s="349">
        <v>14000</v>
      </c>
      <c r="I743" s="126"/>
      <c r="J743" s="750"/>
    </row>
    <row r="744" spans="1:10" x14ac:dyDescent="0.2">
      <c r="A744" s="452">
        <v>926</v>
      </c>
      <c r="B744" s="390" t="s">
        <v>30</v>
      </c>
      <c r="C744" s="364" t="s">
        <v>211</v>
      </c>
      <c r="D744" s="349">
        <v>21000</v>
      </c>
      <c r="E744" s="349">
        <v>21000</v>
      </c>
      <c r="F744" s="349">
        <v>21000</v>
      </c>
      <c r="G744" s="349">
        <v>21000</v>
      </c>
      <c r="H744" s="349">
        <v>21000</v>
      </c>
      <c r="I744" s="126"/>
      <c r="J744" s="750"/>
    </row>
    <row r="745" spans="1:10" x14ac:dyDescent="0.2">
      <c r="A745" s="452">
        <v>926</v>
      </c>
      <c r="B745" s="390" t="s">
        <v>33</v>
      </c>
      <c r="C745" s="364" t="s">
        <v>212</v>
      </c>
      <c r="D745" s="349">
        <v>23700</v>
      </c>
      <c r="E745" s="349">
        <v>23700</v>
      </c>
      <c r="F745" s="349">
        <v>23700</v>
      </c>
      <c r="G745" s="349">
        <v>23700</v>
      </c>
      <c r="H745" s="349">
        <v>23700</v>
      </c>
      <c r="I745" s="126"/>
      <c r="J745" s="750"/>
    </row>
    <row r="746" spans="1:10" x14ac:dyDescent="0.2">
      <c r="A746" s="452">
        <v>926</v>
      </c>
      <c r="B746" s="390" t="s">
        <v>37</v>
      </c>
      <c r="C746" s="364" t="s">
        <v>213</v>
      </c>
      <c r="D746" s="349">
        <v>6400</v>
      </c>
      <c r="E746" s="349">
        <v>6400</v>
      </c>
      <c r="F746" s="349">
        <v>6400</v>
      </c>
      <c r="G746" s="349">
        <v>6400</v>
      </c>
      <c r="H746" s="349">
        <v>6400</v>
      </c>
      <c r="I746" s="126"/>
      <c r="J746" s="750"/>
    </row>
    <row r="747" spans="1:10" x14ac:dyDescent="0.2">
      <c r="A747" s="452">
        <v>926</v>
      </c>
      <c r="B747" s="390" t="s">
        <v>18</v>
      </c>
      <c r="C747" s="364" t="s">
        <v>214</v>
      </c>
      <c r="D747" s="349">
        <v>0</v>
      </c>
      <c r="E747" s="349"/>
      <c r="F747" s="349"/>
      <c r="G747" s="349"/>
      <c r="H747" s="349"/>
      <c r="I747" s="126"/>
      <c r="J747" s="750"/>
    </row>
    <row r="748" spans="1:10" x14ac:dyDescent="0.2">
      <c r="A748" s="387">
        <v>931</v>
      </c>
      <c r="B748" s="388" t="s">
        <v>11</v>
      </c>
      <c r="C748" s="389" t="s">
        <v>165</v>
      </c>
      <c r="D748" s="321">
        <v>10000</v>
      </c>
      <c r="E748" s="321">
        <v>10000</v>
      </c>
      <c r="F748" s="321">
        <v>10000</v>
      </c>
      <c r="G748" s="321">
        <v>10000</v>
      </c>
      <c r="H748" s="321">
        <v>10000</v>
      </c>
      <c r="I748" s="368"/>
      <c r="J748" s="42"/>
    </row>
    <row r="749" spans="1:10" x14ac:dyDescent="0.2">
      <c r="A749" s="452">
        <v>931</v>
      </c>
      <c r="B749" s="390" t="s">
        <v>9</v>
      </c>
      <c r="C749" s="364" t="s">
        <v>174</v>
      </c>
      <c r="D749" s="349">
        <v>10000</v>
      </c>
      <c r="E749" s="349">
        <v>10000</v>
      </c>
      <c r="F749" s="349">
        <v>10000</v>
      </c>
      <c r="G749" s="349">
        <v>10000</v>
      </c>
      <c r="H749" s="349">
        <v>10000</v>
      </c>
      <c r="I749" s="126"/>
      <c r="J749" s="750"/>
    </row>
    <row r="750" spans="1:10" x14ac:dyDescent="0.2">
      <c r="A750" s="387">
        <v>932</v>
      </c>
      <c r="B750" s="388" t="s">
        <v>11</v>
      </c>
      <c r="C750" s="389" t="s">
        <v>110</v>
      </c>
      <c r="D750" s="321">
        <v>35000</v>
      </c>
      <c r="E750" s="321">
        <v>26000</v>
      </c>
      <c r="F750" s="321">
        <v>25000</v>
      </c>
      <c r="G750" s="321">
        <v>25000</v>
      </c>
      <c r="H750" s="321">
        <v>25000</v>
      </c>
      <c r="I750" s="368"/>
      <c r="J750" s="42"/>
    </row>
    <row r="751" spans="1:10" ht="22.5" x14ac:dyDescent="0.2">
      <c r="A751" s="452">
        <v>932</v>
      </c>
      <c r="B751" s="329" t="s">
        <v>33</v>
      </c>
      <c r="C751" s="364" t="s">
        <v>297</v>
      </c>
      <c r="D751" s="349">
        <v>35000</v>
      </c>
      <c r="E751" s="349">
        <v>26000</v>
      </c>
      <c r="F751" s="349">
        <v>25000</v>
      </c>
      <c r="G751" s="349">
        <v>25000</v>
      </c>
      <c r="H751" s="349">
        <v>25000</v>
      </c>
      <c r="I751" s="126"/>
      <c r="J751" s="750"/>
    </row>
    <row r="752" spans="1:10" ht="12.75" customHeight="1" x14ac:dyDescent="0.2">
      <c r="A752" s="452">
        <v>932</v>
      </c>
      <c r="B752" s="391"/>
      <c r="C752" s="224" t="s">
        <v>422</v>
      </c>
      <c r="D752" s="571">
        <v>10000</v>
      </c>
      <c r="E752" s="244">
        <v>10000</v>
      </c>
      <c r="F752" s="250">
        <v>10000</v>
      </c>
      <c r="G752" s="250">
        <v>10000</v>
      </c>
      <c r="H752" s="250">
        <v>10000</v>
      </c>
      <c r="I752" s="126"/>
      <c r="J752" s="750"/>
    </row>
    <row r="753" spans="1:10" x14ac:dyDescent="0.2">
      <c r="A753" s="452">
        <v>932</v>
      </c>
      <c r="B753" s="391"/>
      <c r="C753" s="224" t="s">
        <v>279</v>
      </c>
      <c r="D753" s="571">
        <v>8000</v>
      </c>
      <c r="E753" s="244">
        <v>11000</v>
      </c>
      <c r="F753" s="250">
        <v>10000</v>
      </c>
      <c r="G753" s="250">
        <v>10000</v>
      </c>
      <c r="H753" s="250">
        <v>10000</v>
      </c>
      <c r="I753" s="126"/>
      <c r="J753" s="750"/>
    </row>
    <row r="754" spans="1:10" x14ac:dyDescent="0.2">
      <c r="A754" s="452">
        <v>932</v>
      </c>
      <c r="B754" s="391"/>
      <c r="C754" s="224" t="s">
        <v>761</v>
      </c>
      <c r="D754" s="571">
        <v>17000</v>
      </c>
      <c r="E754" s="244">
        <v>5000</v>
      </c>
      <c r="F754" s="250">
        <v>5000</v>
      </c>
      <c r="G754" s="250">
        <v>5000</v>
      </c>
      <c r="H754" s="250">
        <v>5000</v>
      </c>
      <c r="I754" s="126"/>
      <c r="J754" s="750"/>
    </row>
    <row r="755" spans="1:10" x14ac:dyDescent="0.2">
      <c r="A755" s="452">
        <v>932</v>
      </c>
      <c r="B755" s="391"/>
      <c r="C755" s="579"/>
      <c r="D755" s="326"/>
      <c r="E755" s="141"/>
      <c r="F755" s="126"/>
      <c r="G755" s="126"/>
      <c r="H755" s="126"/>
      <c r="I755" s="126"/>
      <c r="J755" s="750"/>
    </row>
    <row r="756" spans="1:10" x14ac:dyDescent="0.2">
      <c r="A756" s="387">
        <v>934</v>
      </c>
      <c r="B756" s="388" t="s">
        <v>11</v>
      </c>
      <c r="C756" s="389" t="s">
        <v>175</v>
      </c>
      <c r="D756" s="321">
        <v>2000</v>
      </c>
      <c r="E756" s="321">
        <v>2000</v>
      </c>
      <c r="F756" s="321">
        <v>2000</v>
      </c>
      <c r="G756" s="321">
        <v>2000</v>
      </c>
      <c r="H756" s="321">
        <v>2000</v>
      </c>
      <c r="I756" s="368"/>
      <c r="J756" s="42"/>
    </row>
    <row r="757" spans="1:10" x14ac:dyDescent="0.2">
      <c r="A757" s="452">
        <v>934</v>
      </c>
      <c r="B757" s="375" t="s">
        <v>33</v>
      </c>
      <c r="C757" s="327" t="s">
        <v>176</v>
      </c>
      <c r="D757" s="349">
        <v>2000</v>
      </c>
      <c r="E757" s="349">
        <v>2000</v>
      </c>
      <c r="F757" s="349">
        <v>2000</v>
      </c>
      <c r="G757" s="349">
        <v>2000</v>
      </c>
      <c r="H757" s="349">
        <v>2000</v>
      </c>
      <c r="I757" s="126"/>
      <c r="J757" s="750"/>
    </row>
    <row r="758" spans="1:10" x14ac:dyDescent="0.2">
      <c r="A758" s="387">
        <v>927</v>
      </c>
      <c r="B758" s="388" t="s">
        <v>11</v>
      </c>
      <c r="C758" s="389" t="s">
        <v>497</v>
      </c>
      <c r="D758" s="321">
        <v>0</v>
      </c>
      <c r="E758" s="321">
        <v>0</v>
      </c>
      <c r="F758" s="321">
        <v>0</v>
      </c>
      <c r="G758" s="321">
        <v>0</v>
      </c>
      <c r="H758" s="321">
        <v>0</v>
      </c>
      <c r="I758" s="126"/>
      <c r="J758" s="750"/>
    </row>
    <row r="759" spans="1:10" x14ac:dyDescent="0.2">
      <c r="A759" s="452">
        <v>927</v>
      </c>
      <c r="B759" s="375" t="s">
        <v>33</v>
      </c>
      <c r="C759" s="327" t="s">
        <v>498</v>
      </c>
      <c r="D759" s="349">
        <v>0</v>
      </c>
      <c r="E759" s="349">
        <v>0</v>
      </c>
      <c r="F759" s="349">
        <v>0</v>
      </c>
      <c r="G759" s="349">
        <v>0</v>
      </c>
      <c r="H759" s="349">
        <v>0</v>
      </c>
      <c r="I759" s="126"/>
      <c r="J759" s="750"/>
    </row>
    <row r="760" spans="1:10" ht="15.75" x14ac:dyDescent="0.25">
      <c r="A760" s="365"/>
      <c r="B760" s="366" t="s">
        <v>11</v>
      </c>
      <c r="C760" s="365" t="s">
        <v>810</v>
      </c>
      <c r="D760" s="367">
        <v>6135363.4699999997</v>
      </c>
      <c r="E760" s="367">
        <v>5996845.2669999991</v>
      </c>
      <c r="F760" s="367">
        <v>6065472.4495599996</v>
      </c>
      <c r="G760" s="367">
        <v>6226680.6383071998</v>
      </c>
      <c r="H760" s="367">
        <v>6492803.7483132044</v>
      </c>
      <c r="I760" s="368"/>
      <c r="J760" s="42"/>
    </row>
    <row r="763" spans="1:10" ht="15.75" x14ac:dyDescent="0.2">
      <c r="A763" s="699" t="s">
        <v>804</v>
      </c>
    </row>
    <row r="764" spans="1:10" ht="22.5" x14ac:dyDescent="0.2">
      <c r="A764" s="793" t="s">
        <v>75</v>
      </c>
      <c r="B764" s="794" t="s">
        <v>5</v>
      </c>
      <c r="C764" s="795" t="s">
        <v>76</v>
      </c>
      <c r="D764" s="796" t="s">
        <v>615</v>
      </c>
      <c r="E764" s="797" t="s">
        <v>313</v>
      </c>
      <c r="F764" s="798" t="s">
        <v>425</v>
      </c>
      <c r="G764" s="798" t="s">
        <v>520</v>
      </c>
      <c r="H764" s="798" t="s">
        <v>616</v>
      </c>
      <c r="I764" s="799" t="s">
        <v>301</v>
      </c>
    </row>
    <row r="765" spans="1:10" ht="22.5" x14ac:dyDescent="0.2">
      <c r="A765" s="104">
        <v>916</v>
      </c>
      <c r="B765" s="792" t="s">
        <v>22</v>
      </c>
      <c r="C765" s="224" t="s">
        <v>811</v>
      </c>
      <c r="D765" s="571">
        <v>0</v>
      </c>
      <c r="E765" s="244">
        <v>363352</v>
      </c>
      <c r="F765" s="250">
        <v>363352</v>
      </c>
      <c r="G765" s="250">
        <v>363352</v>
      </c>
      <c r="H765" s="250">
        <v>363352</v>
      </c>
      <c r="I765" s="126"/>
    </row>
    <row r="766" spans="1:10" ht="22.5" x14ac:dyDescent="0.2">
      <c r="A766" s="104">
        <v>916</v>
      </c>
      <c r="B766" s="792" t="s">
        <v>22</v>
      </c>
      <c r="C766" s="224" t="s">
        <v>812</v>
      </c>
      <c r="D766" s="571">
        <v>0</v>
      </c>
      <c r="E766" s="244">
        <v>2130000</v>
      </c>
      <c r="F766" s="250">
        <v>2130000</v>
      </c>
      <c r="G766" s="250">
        <v>2130000</v>
      </c>
      <c r="H766" s="250">
        <v>2130000</v>
      </c>
      <c r="I766" s="126"/>
    </row>
    <row r="767" spans="1:10" ht="22.5" x14ac:dyDescent="0.2">
      <c r="A767" s="104">
        <v>916</v>
      </c>
      <c r="B767" s="792" t="s">
        <v>22</v>
      </c>
      <c r="C767" s="224" t="s">
        <v>814</v>
      </c>
      <c r="D767" s="571">
        <v>0</v>
      </c>
      <c r="E767" s="244">
        <v>5820000</v>
      </c>
      <c r="F767" s="250">
        <v>5820000</v>
      </c>
      <c r="G767" s="250">
        <v>5820000</v>
      </c>
      <c r="H767" s="250">
        <v>5820000</v>
      </c>
      <c r="I767" s="126"/>
    </row>
    <row r="768" spans="1:10" ht="22.5" x14ac:dyDescent="0.2">
      <c r="A768" s="104">
        <v>917</v>
      </c>
      <c r="B768" s="792" t="s">
        <v>26</v>
      </c>
      <c r="C768" s="224" t="s">
        <v>816</v>
      </c>
      <c r="D768" s="571">
        <v>0</v>
      </c>
      <c r="E768" s="244">
        <v>1030860</v>
      </c>
      <c r="F768" s="250">
        <v>1030860</v>
      </c>
      <c r="G768" s="250">
        <v>1030860</v>
      </c>
      <c r="H768" s="250">
        <v>1030860</v>
      </c>
      <c r="I768" s="126"/>
    </row>
    <row r="769" spans="1:9" ht="22.5" x14ac:dyDescent="0.2">
      <c r="A769" s="104">
        <v>918</v>
      </c>
      <c r="B769" s="792" t="s">
        <v>317</v>
      </c>
      <c r="C769" s="224" t="s">
        <v>817</v>
      </c>
      <c r="D769" s="571">
        <v>0</v>
      </c>
      <c r="E769" s="244">
        <v>160470.89100000003</v>
      </c>
      <c r="F769" s="250">
        <v>168494.43555000005</v>
      </c>
      <c r="G769" s="250">
        <v>176919.15732750006</v>
      </c>
      <c r="H769" s="250">
        <v>185765.11519387507</v>
      </c>
      <c r="I769" s="126"/>
    </row>
    <row r="770" spans="1:9" ht="15.75" x14ac:dyDescent="0.25">
      <c r="A770" s="365"/>
      <c r="B770" s="366" t="s">
        <v>11</v>
      </c>
      <c r="C770" s="365" t="s">
        <v>818</v>
      </c>
      <c r="D770" s="367">
        <v>0</v>
      </c>
      <c r="E770" s="367">
        <v>9504682.8910000008</v>
      </c>
      <c r="F770" s="367">
        <v>9512706.4355500005</v>
      </c>
      <c r="G770" s="367">
        <v>9521131.1573274992</v>
      </c>
      <c r="H770" s="367">
        <v>9529977.1151938755</v>
      </c>
      <c r="I770" s="368"/>
    </row>
  </sheetData>
  <sheetProtection selectLockedCells="1" selectUnlockedCells="1"/>
  <mergeCells count="3">
    <mergeCell ref="A6:H6"/>
    <mergeCell ref="A4:I4"/>
    <mergeCell ref="A2:I2"/>
  </mergeCells>
  <phoneticPr fontId="27" type="noConversion"/>
  <conditionalFormatting sqref="C215:C216">
    <cfRule type="duplicateValues" dxfId="1" priority="2" stopIfTrue="1"/>
  </conditionalFormatting>
  <conditionalFormatting sqref="C266:C269">
    <cfRule type="duplicateValues" dxfId="0" priority="1" stopIfTrue="1"/>
  </conditionalFormatting>
  <printOptions horizontalCentered="1"/>
  <pageMargins left="7.874015748031496E-2" right="7.874015748031496E-2" top="0.39370078740157483" bottom="0.39370078740157483" header="0.11811023622047245" footer="0.11811023622047245"/>
  <pageSetup paperSize="9" scale="82" firstPageNumber="0" fitToHeight="0" orientation="portrait" r:id="rId1"/>
  <headerFooter alignWithMargins="0">
    <oddFooter>Stránka &amp;P</oddFooter>
  </headerFooter>
  <rowBreaks count="3" manualBreakCount="3">
    <brk id="140" max="8" man="1"/>
    <brk id="263" max="8" man="1"/>
    <brk id="63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7</vt:i4>
      </vt:variant>
    </vt:vector>
  </HeadingPairs>
  <TitlesOfParts>
    <vt:vector size="12" baseType="lpstr">
      <vt:lpstr>Titulní list</vt:lpstr>
      <vt:lpstr>Příjmy</vt:lpstr>
      <vt:lpstr>Bilance Příjmů a Výdajů, saldo</vt:lpstr>
      <vt:lpstr>Výdaje dle kapitol</vt:lpstr>
      <vt:lpstr>Výdaje</vt:lpstr>
      <vt:lpstr>Excel_BuiltIn__FilterDatabase_3</vt:lpstr>
      <vt:lpstr>'Bilance Příjmů a Výdajů, saldo'!Názvy_tisku</vt:lpstr>
      <vt:lpstr>Výdaje!Názvy_tisku</vt:lpstr>
      <vt:lpstr>'Výdaje dle kapitol'!Názvy_tisku</vt:lpstr>
      <vt:lpstr>'Bilance Příjmů a Výdajů, saldo'!Oblast_tisku</vt:lpstr>
      <vt:lpstr>Příjmy!Oblast_tisku</vt:lpstr>
      <vt:lpstr>Výdaje!Oblast_tisku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Klíma Jan</dc:creator>
  <cp:lastModifiedBy>Fantová Lucie</cp:lastModifiedBy>
  <cp:lastPrinted>2024-08-06T11:23:37Z</cp:lastPrinted>
  <dcterms:created xsi:type="dcterms:W3CDTF">2012-08-08T17:47:29Z</dcterms:created>
  <dcterms:modified xsi:type="dcterms:W3CDTF">2024-09-05T07:33:08Z</dcterms:modified>
</cp:coreProperties>
</file>